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bookViews>
    <workbookView xWindow="0" yWindow="60" windowWidth="18315" windowHeight="10050" activeTab="1"/>
  </bookViews>
  <sheets>
    <sheet name="Legende" sheetId="5" r:id="rId1"/>
    <sheet name="Model" sheetId="4" r:id="rId2"/>
    <sheet name="Voorbeeld" sheetId="7" r:id="rId3"/>
    <sheet name="Blad2" sheetId="6" r:id="rId4"/>
  </sheets>
  <definedNames>
    <definedName name="_xlnm._FilterDatabase" localSheetId="1" hidden="1">Model!$AY$26:$BB$35</definedName>
    <definedName name="_xlnm._FilterDatabase" localSheetId="2" hidden="1">Voorbeeld!$AY$26:$BB$35</definedName>
    <definedName name="Aantal_Begrafenissen" localSheetId="1">Model!$AB$5</definedName>
    <definedName name="Aantal_Begrafenissen" localSheetId="2">Voorbeeld!$AB$5</definedName>
    <definedName name="Aantal_Begrafenissen">#REF!</definedName>
    <definedName name="Aantal_Huwelijken" localSheetId="1">Model!$AB$7</definedName>
    <definedName name="Aantal_Huwelijken" localSheetId="2">Voorbeeld!$AB$7</definedName>
    <definedName name="Aantal_Huwelijken">#REF!</definedName>
    <definedName name="_xlnm.Print_Area" localSheetId="1">Model!$A$1:$BB$40</definedName>
    <definedName name="_xlnm.Print_Area" localSheetId="2">Voorbeeld!$A$1:$BB$40</definedName>
    <definedName name="Atl_begrafenissen">#REF!</definedName>
    <definedName name="Atl_huwelijken">#REF!</definedName>
  </definedNames>
  <calcPr calcId="145621"/>
</workbook>
</file>

<file path=xl/calcChain.xml><?xml version="1.0" encoding="utf-8"?>
<calcChain xmlns="http://schemas.openxmlformats.org/spreadsheetml/2006/main">
  <c r="AV26" i="7" l="1"/>
  <c r="AK8" i="7"/>
  <c r="AV26" i="4"/>
  <c r="AK8" i="4"/>
  <c r="AZ8" i="4" l="1"/>
  <c r="AE39" i="4"/>
  <c r="AE38" i="4"/>
  <c r="AE37" i="4"/>
  <c r="AE36" i="4"/>
  <c r="AE35" i="4"/>
  <c r="AE34" i="4"/>
  <c r="BA31" i="7"/>
  <c r="BA29" i="7"/>
  <c r="BA28" i="7"/>
  <c r="BA27" i="7"/>
  <c r="BA12" i="7"/>
  <c r="AC15" i="7"/>
  <c r="AE38" i="7"/>
  <c r="AC38" i="7"/>
  <c r="AE37" i="7"/>
  <c r="AU36" i="7"/>
  <c r="AQ36" i="7"/>
  <c r="AN36" i="7"/>
  <c r="AE36" i="7"/>
  <c r="AT35" i="7"/>
  <c r="AQ35" i="7"/>
  <c r="AP35" i="7"/>
  <c r="AN35" i="7"/>
  <c r="AE35" i="7"/>
  <c r="AT34" i="7"/>
  <c r="AT36" i="7" s="1"/>
  <c r="AV36" i="7" s="1"/>
  <c r="AQ34" i="7"/>
  <c r="AP34" i="7"/>
  <c r="AN34" i="7"/>
  <c r="AE34" i="7"/>
  <c r="AR30" i="7"/>
  <c r="X30" i="7"/>
  <c r="W30" i="7"/>
  <c r="N30" i="7"/>
  <c r="AC16" i="7" s="1"/>
  <c r="AK16" i="7" s="1"/>
  <c r="AR28" i="7"/>
  <c r="AA28" i="7"/>
  <c r="AA27" i="7"/>
  <c r="AR24" i="7"/>
  <c r="AA24" i="7"/>
  <c r="AR22" i="7"/>
  <c r="AA22" i="7"/>
  <c r="AA21" i="7"/>
  <c r="AR20" i="7"/>
  <c r="V19" i="7"/>
  <c r="U19" i="7"/>
  <c r="P19" i="7"/>
  <c r="O19" i="7"/>
  <c r="AP24" i="7" s="1"/>
  <c r="AT24" i="7" s="1"/>
  <c r="J19" i="7"/>
  <c r="AC6" i="7" s="1"/>
  <c r="AP17" i="7" s="1"/>
  <c r="AT17" i="7" s="1"/>
  <c r="I19" i="7"/>
  <c r="D19" i="7"/>
  <c r="AP12" i="7" s="1"/>
  <c r="AZ18" i="7"/>
  <c r="AY18" i="7"/>
  <c r="X18" i="7"/>
  <c r="R18" i="7"/>
  <c r="M18" i="7"/>
  <c r="F18" i="7"/>
  <c r="AR17" i="7"/>
  <c r="X17" i="7"/>
  <c r="R17" i="7"/>
  <c r="M17" i="7"/>
  <c r="F17" i="7"/>
  <c r="AR16" i="7"/>
  <c r="X16" i="7"/>
  <c r="R16" i="7"/>
  <c r="M16" i="7"/>
  <c r="F16" i="7"/>
  <c r="X15" i="7"/>
  <c r="R15" i="7"/>
  <c r="M15" i="7"/>
  <c r="F15" i="7"/>
  <c r="AC14" i="7"/>
  <c r="AB14" i="7"/>
  <c r="X14" i="7"/>
  <c r="R14" i="7"/>
  <c r="M14" i="7"/>
  <c r="F14" i="7"/>
  <c r="AQ13" i="7"/>
  <c r="AB13" i="7"/>
  <c r="AH13" i="7" s="1"/>
  <c r="X13" i="7"/>
  <c r="R13" i="7"/>
  <c r="M13" i="7"/>
  <c r="F13" i="7"/>
  <c r="X12" i="7"/>
  <c r="R12" i="7"/>
  <c r="M12" i="7"/>
  <c r="F12" i="7"/>
  <c r="D12" i="7"/>
  <c r="AC4" i="7" s="1"/>
  <c r="AP11" i="7"/>
  <c r="AN11" i="7"/>
  <c r="AC11" i="7"/>
  <c r="AG11" i="7" s="1"/>
  <c r="X11" i="7"/>
  <c r="R11" i="7"/>
  <c r="M11" i="7"/>
  <c r="F11" i="7"/>
  <c r="AP10" i="7"/>
  <c r="AN10" i="7"/>
  <c r="AK10" i="7"/>
  <c r="AD10" i="7"/>
  <c r="AC10" i="7"/>
  <c r="X10" i="7"/>
  <c r="R10" i="7"/>
  <c r="M10" i="7"/>
  <c r="F10" i="7"/>
  <c r="AP9" i="7"/>
  <c r="AN9" i="7"/>
  <c r="AC9" i="7"/>
  <c r="AD9" i="7" s="1"/>
  <c r="X9" i="7"/>
  <c r="R9" i="7"/>
  <c r="M9" i="7"/>
  <c r="F9" i="7"/>
  <c r="AZ8" i="7"/>
  <c r="AP8" i="7"/>
  <c r="AN8" i="7"/>
  <c r="X8" i="7"/>
  <c r="R8" i="7"/>
  <c r="M8" i="7"/>
  <c r="F8" i="7"/>
  <c r="AZ7" i="7"/>
  <c r="AP7" i="7"/>
  <c r="AN7" i="7"/>
  <c r="X7" i="7"/>
  <c r="R7" i="7"/>
  <c r="Q19" i="7" s="1"/>
  <c r="AJ7" i="7" s="1"/>
  <c r="M7" i="7"/>
  <c r="K19" i="7" s="1"/>
  <c r="AJ5" i="7" s="1"/>
  <c r="F7" i="7"/>
  <c r="AZ6" i="7"/>
  <c r="AZ5" i="7"/>
  <c r="AZ4" i="7"/>
  <c r="AA3" i="7"/>
  <c r="AD15" i="7" l="1"/>
  <c r="AQ30" i="7" s="1"/>
  <c r="AV30" i="7" s="1"/>
  <c r="AC13" i="7"/>
  <c r="AK13" i="7" s="1"/>
  <c r="W19" i="7"/>
  <c r="AJ14" i="7" s="1"/>
  <c r="AB7" i="7"/>
  <c r="AK7" i="7" s="1"/>
  <c r="AC8" i="7"/>
  <c r="AK9" i="7"/>
  <c r="E12" i="7"/>
  <c r="AK4" i="7"/>
  <c r="AD4" i="7"/>
  <c r="AH14" i="7"/>
  <c r="AK14" i="7" s="1"/>
  <c r="AJ18" i="7"/>
  <c r="AP13" i="7"/>
  <c r="AV13" i="7" s="1"/>
  <c r="AH5" i="7"/>
  <c r="AB5" i="7"/>
  <c r="AD6" i="7"/>
  <c r="AC7" i="7"/>
  <c r="AH7" i="7"/>
  <c r="AK15" i="7"/>
  <c r="AK6" i="7"/>
  <c r="AD7" i="7"/>
  <c r="AI7" i="7"/>
  <c r="AF7" i="7"/>
  <c r="AQ28" i="7"/>
  <c r="AV28" i="7" s="1"/>
  <c r="AG7" i="7"/>
  <c r="AQ13" i="4"/>
  <c r="AI5" i="7" l="1"/>
  <c r="AI18" i="7" s="1"/>
  <c r="AE5" i="7"/>
  <c r="AE17" i="7" s="1"/>
  <c r="AQ20" i="7"/>
  <c r="AV20" i="7" s="1"/>
  <c r="AD5" i="7"/>
  <c r="AQ22" i="7"/>
  <c r="AV22" i="7" s="1"/>
  <c r="AK5" i="7"/>
  <c r="AK18" i="7" s="1"/>
  <c r="BB19" i="7" s="1"/>
  <c r="AG5" i="7"/>
  <c r="AG18" i="7" s="1"/>
  <c r="BB21" i="7" s="1"/>
  <c r="AC5" i="7"/>
  <c r="AF5" i="7"/>
  <c r="AF17" i="7" s="1"/>
  <c r="AP16" i="7"/>
  <c r="AT16" i="7" s="1"/>
  <c r="AV18" i="7" s="1"/>
  <c r="AV37" i="7" s="1"/>
  <c r="BB20" i="7" s="1"/>
  <c r="BA30" i="7" s="1"/>
  <c r="AH18" i="7"/>
  <c r="AD17" i="7"/>
  <c r="X30" i="4"/>
  <c r="I19" i="4"/>
  <c r="AB5" i="4"/>
  <c r="AQ20" i="4" s="1"/>
  <c r="O19" i="4"/>
  <c r="D19" i="4"/>
  <c r="AP12" i="4" s="1"/>
  <c r="D12" i="4"/>
  <c r="J19" i="4"/>
  <c r="AC6" i="4" s="1"/>
  <c r="AD6" i="4" s="1"/>
  <c r="P19" i="4"/>
  <c r="AC8" i="4" s="1"/>
  <c r="AC9" i="4"/>
  <c r="AK9" i="4" s="1"/>
  <c r="AC10" i="4"/>
  <c r="AK10" i="4" s="1"/>
  <c r="AC11" i="4"/>
  <c r="AG11" i="4" s="1"/>
  <c r="U19" i="4"/>
  <c r="AC15" i="4" s="1"/>
  <c r="AD15" i="4" s="1"/>
  <c r="V19" i="4"/>
  <c r="N30" i="4"/>
  <c r="AC16" i="4" s="1"/>
  <c r="AK16" i="4" s="1"/>
  <c r="AB13" i="4"/>
  <c r="AH13" i="4" s="1"/>
  <c r="AB14" i="4"/>
  <c r="X7" i="4"/>
  <c r="X8" i="4"/>
  <c r="X9" i="4"/>
  <c r="X10" i="4"/>
  <c r="X11" i="4"/>
  <c r="X12" i="4"/>
  <c r="X13" i="4"/>
  <c r="X14" i="4"/>
  <c r="X15" i="4"/>
  <c r="X16" i="4"/>
  <c r="X17" i="4"/>
  <c r="X18" i="4"/>
  <c r="AP11" i="4"/>
  <c r="R7" i="4"/>
  <c r="R8" i="4"/>
  <c r="R9" i="4"/>
  <c r="R10" i="4"/>
  <c r="R11" i="4"/>
  <c r="R12" i="4"/>
  <c r="R13" i="4"/>
  <c r="R14" i="4"/>
  <c r="R15" i="4"/>
  <c r="R16" i="4"/>
  <c r="R17" i="4"/>
  <c r="R18" i="4"/>
  <c r="AT34" i="4"/>
  <c r="AT35" i="4"/>
  <c r="AT36" i="4" s="1"/>
  <c r="AV36" i="4" s="1"/>
  <c r="AU36" i="4"/>
  <c r="W30" i="4"/>
  <c r="AN11" i="4"/>
  <c r="AN35" i="4"/>
  <c r="AN34" i="4"/>
  <c r="AP35" i="4"/>
  <c r="AP34" i="4"/>
  <c r="F7" i="4"/>
  <c r="F8" i="4"/>
  <c r="F9" i="4"/>
  <c r="F10" i="4"/>
  <c r="F11" i="4"/>
  <c r="M7" i="4"/>
  <c r="M8" i="4"/>
  <c r="M9" i="4"/>
  <c r="M10" i="4"/>
  <c r="M11" i="4"/>
  <c r="M12" i="4"/>
  <c r="M13" i="4"/>
  <c r="M14" i="4"/>
  <c r="M15" i="4"/>
  <c r="M16" i="4"/>
  <c r="M17" i="4"/>
  <c r="M18" i="4"/>
  <c r="AA3" i="4"/>
  <c r="AZ4" i="4"/>
  <c r="AZ5" i="4"/>
  <c r="AZ6" i="4"/>
  <c r="AN7" i="4"/>
  <c r="AP7" i="4"/>
  <c r="AZ7" i="4"/>
  <c r="AN8" i="4"/>
  <c r="AP8" i="4"/>
  <c r="AN9" i="4"/>
  <c r="AP9" i="4"/>
  <c r="AN10" i="4"/>
  <c r="AP10" i="4"/>
  <c r="F12" i="4"/>
  <c r="F13" i="4"/>
  <c r="F14" i="4"/>
  <c r="F15" i="4"/>
  <c r="F16" i="4"/>
  <c r="F17" i="4"/>
  <c r="F18" i="4"/>
  <c r="AY18" i="4"/>
  <c r="AZ18" i="4"/>
  <c r="AR16" i="4"/>
  <c r="AR17" i="4"/>
  <c r="AA21" i="4"/>
  <c r="AA22" i="4"/>
  <c r="AR20" i="4"/>
  <c r="AA24" i="4"/>
  <c r="AR22" i="4"/>
  <c r="AA27" i="4"/>
  <c r="AR24" i="4"/>
  <c r="AA28" i="4"/>
  <c r="AR28" i="4"/>
  <c r="AR30" i="4"/>
  <c r="AQ34" i="4"/>
  <c r="AQ35" i="4"/>
  <c r="AN36" i="4"/>
  <c r="AQ36" i="4"/>
  <c r="AC5" i="4"/>
  <c r="AQ22" i="4"/>
  <c r="AV22" i="4" s="1"/>
  <c r="AC14" i="4"/>
  <c r="BA35" i="7" l="1"/>
  <c r="BB36" i="7"/>
  <c r="BA32" i="7"/>
  <c r="AP13" i="4"/>
  <c r="AV13" i="4" s="1"/>
  <c r="K19" i="4"/>
  <c r="AJ5" i="4" s="1"/>
  <c r="Q19" i="4"/>
  <c r="AJ7" i="4" s="1"/>
  <c r="AD9" i="4"/>
  <c r="AD10" i="4"/>
  <c r="E12" i="4"/>
  <c r="AQ30" i="4"/>
  <c r="AV30" i="4" s="1"/>
  <c r="AV20" i="4"/>
  <c r="AE5" i="4"/>
  <c r="AE17" i="4" s="1"/>
  <c r="AK5" i="4"/>
  <c r="W19" i="4"/>
  <c r="AJ14" i="4" s="1"/>
  <c r="AJ18" i="4" s="1"/>
  <c r="BA29" i="4" s="1"/>
  <c r="AC4" i="4"/>
  <c r="AD4" i="4" s="1"/>
  <c r="AH7" i="4"/>
  <c r="AK4" i="4"/>
  <c r="AG5" i="4"/>
  <c r="AF5" i="4"/>
  <c r="AP16" i="4"/>
  <c r="AT16" i="4" s="1"/>
  <c r="AP17" i="4"/>
  <c r="AT17" i="4" s="1"/>
  <c r="AD5" i="4"/>
  <c r="AK6" i="4"/>
  <c r="AK15" i="4"/>
  <c r="AI5" i="4"/>
  <c r="AP24" i="4"/>
  <c r="AT24" i="4" s="1"/>
  <c r="AC13" i="4"/>
  <c r="AK13" i="4" s="1"/>
  <c r="AB7" i="4"/>
  <c r="AD18" i="7"/>
  <c r="BB22" i="7"/>
  <c r="AC18" i="7"/>
  <c r="BA34" i="7" l="1"/>
  <c r="BB33" i="7"/>
  <c r="BB34" i="7" s="1"/>
  <c r="AH14" i="4"/>
  <c r="AK14" i="4" s="1"/>
  <c r="AH5" i="4"/>
  <c r="AH18" i="4" s="1"/>
  <c r="BA27" i="4" s="1"/>
  <c r="AQ28" i="4"/>
  <c r="AV28" i="4" s="1"/>
  <c r="AI7" i="4"/>
  <c r="AI18" i="4" s="1"/>
  <c r="AF7" i="4"/>
  <c r="AF17" i="4" s="1"/>
  <c r="AK7" i="4"/>
  <c r="AK18" i="4" s="1"/>
  <c r="BB19" i="4" s="1"/>
  <c r="AG7" i="4"/>
  <c r="AG18" i="4" s="1"/>
  <c r="BB21" i="4" s="1"/>
  <c r="BA31" i="4" s="1"/>
  <c r="AD7" i="4"/>
  <c r="AD17" i="4" s="1"/>
  <c r="AC7" i="4"/>
  <c r="AV18" i="4"/>
  <c r="BB23" i="7"/>
  <c r="BA23" i="7"/>
  <c r="BA18" i="7" s="1"/>
  <c r="BB13" i="7"/>
  <c r="BB14" i="7" s="1"/>
  <c r="BA14" i="7"/>
  <c r="AV37" i="4" l="1"/>
  <c r="BB20" i="4" s="1"/>
  <c r="BA30" i="4" s="1"/>
  <c r="AD18" i="4"/>
  <c r="BB36" i="4"/>
  <c r="BA32" i="4"/>
  <c r="BA35" i="4"/>
  <c r="BA28" i="4"/>
  <c r="BB22" i="4"/>
  <c r="BA12" i="4"/>
  <c r="BA14" i="4" s="1"/>
  <c r="AC18" i="4"/>
  <c r="BA23" i="4" l="1"/>
  <c r="BA18" i="4" s="1"/>
  <c r="BB23" i="4"/>
  <c r="BA34" i="4"/>
  <c r="BB33" i="4"/>
  <c r="BB34" i="4" s="1"/>
  <c r="BB13" i="4"/>
  <c r="BB14" i="4" s="1"/>
</calcChain>
</file>

<file path=xl/comments1.xml><?xml version="1.0" encoding="utf-8"?>
<comments xmlns="http://schemas.openxmlformats.org/spreadsheetml/2006/main">
  <authors>
    <author>Rudy Van Lint</author>
  </authors>
  <commentList>
    <comment ref="B6" authorId="0">
      <text>
        <r>
          <rPr>
            <b/>
            <sz val="8"/>
            <color indexed="81"/>
            <rFont val="Tahoma"/>
            <family val="2"/>
          </rPr>
          <t xml:space="preserve">Indien mzeer dan 5 missen per maand, gebruik dan bijkomend het vak 'Gebedsviering'
</t>
        </r>
        <r>
          <rPr>
            <sz val="8"/>
            <color indexed="81"/>
            <rFont val="Tahoma"/>
            <family val="2"/>
          </rPr>
          <t xml:space="preserve">
</t>
        </r>
      </text>
    </comment>
    <comment ref="J6" authorId="0">
      <text>
        <r>
          <rPr>
            <b/>
            <sz val="8"/>
            <color indexed="81"/>
            <rFont val="Tahoma"/>
            <family val="2"/>
          </rPr>
          <t xml:space="preserve">Vul hier het bedrag van de omhaling in.
</t>
        </r>
        <r>
          <rPr>
            <sz val="8"/>
            <color indexed="81"/>
            <rFont val="Tahoma"/>
            <family val="2"/>
          </rPr>
          <t xml:space="preserve">
</t>
        </r>
      </text>
    </comment>
    <comment ref="P6" authorId="0">
      <text>
        <r>
          <rPr>
            <b/>
            <sz val="8"/>
            <color indexed="81"/>
            <rFont val="Tahoma"/>
            <family val="2"/>
          </rPr>
          <t>Vul hier het bedrag van de omhaling in</t>
        </r>
        <r>
          <rPr>
            <sz val="8"/>
            <color indexed="81"/>
            <rFont val="Tahoma"/>
            <family val="2"/>
          </rPr>
          <t xml:space="preserve">
</t>
        </r>
      </text>
    </comment>
    <comment ref="U6" authorId="0">
      <text>
        <r>
          <rPr>
            <b/>
            <sz val="8"/>
            <color indexed="81"/>
            <rFont val="Tahoma"/>
            <family val="2"/>
          </rPr>
          <t>Vul hier een veelvoud van 11 € in.</t>
        </r>
      </text>
    </comment>
    <comment ref="V6" authorId="0">
      <text>
        <r>
          <rPr>
            <b/>
            <sz val="8"/>
            <color indexed="81"/>
            <rFont val="Tahoma"/>
            <family val="2"/>
          </rPr>
          <t xml:space="preserve">Vul hier een veelvoud van 15 € in.
</t>
        </r>
        <r>
          <rPr>
            <sz val="8"/>
            <color indexed="81"/>
            <rFont val="Tahoma"/>
            <family val="2"/>
          </rPr>
          <t xml:space="preserve">
</t>
        </r>
      </text>
    </comment>
    <comment ref="B14" authorId="0">
      <text>
        <r>
          <rPr>
            <b/>
            <sz val="8"/>
            <color indexed="81"/>
            <rFont val="Tahoma"/>
            <family val="2"/>
          </rPr>
          <t xml:space="preserve">Indien er meer dan 5 missen zijn, dan kan je hier nog bijkomende diensten
 invoeren.
</t>
        </r>
      </text>
    </comment>
    <comment ref="I19" authorId="0">
      <text>
        <r>
          <rPr>
            <b/>
            <sz val="8"/>
            <color indexed="81"/>
            <rFont val="Tahoma"/>
            <family val="2"/>
          </rPr>
          <t>Totaal aantal uitvaarten</t>
        </r>
      </text>
    </comment>
    <comment ref="K19" authorId="0">
      <text>
        <r>
          <rPr>
            <b/>
            <sz val="8"/>
            <color indexed="81"/>
            <rFont val="Tahoma"/>
            <family val="2"/>
          </rPr>
          <t xml:space="preserve">Aantal uitvaarten via gastcelebranten
</t>
        </r>
        <r>
          <rPr>
            <sz val="8"/>
            <color indexed="81"/>
            <rFont val="Tahoma"/>
            <family val="2"/>
          </rPr>
          <t xml:space="preserve">
</t>
        </r>
      </text>
    </comment>
    <comment ref="O19" authorId="0">
      <text>
        <r>
          <rPr>
            <b/>
            <sz val="8"/>
            <color indexed="81"/>
            <rFont val="Tahoma"/>
            <family val="2"/>
          </rPr>
          <t>Totaal aantal huwelijken</t>
        </r>
      </text>
    </comment>
    <comment ref="Q19" authorId="0">
      <text>
        <r>
          <rPr>
            <b/>
            <sz val="8"/>
            <color indexed="81"/>
            <rFont val="Tahoma"/>
            <family val="2"/>
          </rPr>
          <t xml:space="preserve">Aantal huwelijken via gastcelebranten
</t>
        </r>
        <r>
          <rPr>
            <sz val="8"/>
            <color indexed="81"/>
            <rFont val="Tahoma"/>
            <family val="2"/>
          </rPr>
          <t xml:space="preserve">
</t>
        </r>
      </text>
    </comment>
    <comment ref="AY26" authorId="0">
      <text>
        <r>
          <rPr>
            <b/>
            <sz val="8"/>
            <color indexed="81"/>
            <rFont val="Tahoma"/>
            <family val="2"/>
          </rPr>
          <t>Wijzig het rekeningnummer door het overeenstemmende rekeningnummer voor de bedienaar, organist of koster. Vervang uiteraard ook de naam. Je vindt de lijst met rekeningnummers in het dezelfde pagina op deze Website</t>
        </r>
        <r>
          <rPr>
            <sz val="8"/>
            <color indexed="81"/>
            <rFont val="Tahoma"/>
            <family val="2"/>
          </rPr>
          <t xml:space="preserve">
</t>
        </r>
      </text>
    </comment>
    <comment ref="AZ34" authorId="0">
      <text>
        <r>
          <rPr>
            <b/>
            <sz val="8"/>
            <color indexed="81"/>
            <rFont val="Tahoma"/>
            <family val="2"/>
          </rPr>
          <t>Het totaal van de rekeningen 618001, 618002 … is gelijk aan het totaal van de fiscale fiches op het einde van het boekjaar</t>
        </r>
        <r>
          <rPr>
            <sz val="8"/>
            <color indexed="81"/>
            <rFont val="Tahoma"/>
            <family val="2"/>
          </rPr>
          <t xml:space="preserve">
</t>
        </r>
      </text>
    </comment>
  </commentList>
</comments>
</file>

<file path=xl/comments2.xml><?xml version="1.0" encoding="utf-8"?>
<comments xmlns="http://schemas.openxmlformats.org/spreadsheetml/2006/main">
  <authors>
    <author>Rudy Van Lint</author>
  </authors>
  <commentList>
    <comment ref="B6" authorId="0">
      <text>
        <r>
          <rPr>
            <b/>
            <sz val="8"/>
            <color indexed="81"/>
            <rFont val="Tahoma"/>
            <family val="2"/>
          </rPr>
          <t xml:space="preserve">Indien mzeer dan 5 missen per maand, gebruik dan bijkomend het vak 'Gebedsviering'
</t>
        </r>
        <r>
          <rPr>
            <sz val="8"/>
            <color indexed="81"/>
            <rFont val="Tahoma"/>
            <family val="2"/>
          </rPr>
          <t xml:space="preserve">
</t>
        </r>
      </text>
    </comment>
    <comment ref="J6" authorId="0">
      <text>
        <r>
          <rPr>
            <b/>
            <sz val="8"/>
            <color indexed="81"/>
            <rFont val="Tahoma"/>
            <family val="2"/>
          </rPr>
          <t xml:space="preserve">Vul hier het bedrag van de omhaling in.
</t>
        </r>
        <r>
          <rPr>
            <sz val="8"/>
            <color indexed="81"/>
            <rFont val="Tahoma"/>
            <family val="2"/>
          </rPr>
          <t xml:space="preserve">
</t>
        </r>
      </text>
    </comment>
    <comment ref="P6" authorId="0">
      <text>
        <r>
          <rPr>
            <b/>
            <sz val="8"/>
            <color indexed="81"/>
            <rFont val="Tahoma"/>
            <family val="2"/>
          </rPr>
          <t>Vul hier het bedrag van de omhaling in</t>
        </r>
        <r>
          <rPr>
            <sz val="8"/>
            <color indexed="81"/>
            <rFont val="Tahoma"/>
            <family val="2"/>
          </rPr>
          <t xml:space="preserve">
</t>
        </r>
      </text>
    </comment>
    <comment ref="U6" authorId="0">
      <text>
        <r>
          <rPr>
            <b/>
            <sz val="8"/>
            <color indexed="81"/>
            <rFont val="Tahoma"/>
            <family val="2"/>
          </rPr>
          <t>Vul hier een veelvoud van 11 € in.</t>
        </r>
      </text>
    </comment>
    <comment ref="V6" authorId="0">
      <text>
        <r>
          <rPr>
            <b/>
            <sz val="8"/>
            <color indexed="81"/>
            <rFont val="Tahoma"/>
            <family val="2"/>
          </rPr>
          <t xml:space="preserve">Vul hier een veelvoud van 15 € in.
</t>
        </r>
        <r>
          <rPr>
            <sz val="8"/>
            <color indexed="81"/>
            <rFont val="Tahoma"/>
            <family val="2"/>
          </rPr>
          <t xml:space="preserve">
</t>
        </r>
      </text>
    </comment>
    <comment ref="B14" authorId="0">
      <text>
        <r>
          <rPr>
            <b/>
            <sz val="8"/>
            <color indexed="81"/>
            <rFont val="Tahoma"/>
            <family val="2"/>
          </rPr>
          <t xml:space="preserve">Indien er meer dan 5 missen zijn, dan kan je hier nog bijkomende diensten
 invoeren.
</t>
        </r>
      </text>
    </comment>
    <comment ref="I19" authorId="0">
      <text>
        <r>
          <rPr>
            <b/>
            <sz val="8"/>
            <color indexed="81"/>
            <rFont val="Tahoma"/>
            <family val="2"/>
          </rPr>
          <t>Totaal aantal uitvaarten</t>
        </r>
      </text>
    </comment>
    <comment ref="K19" authorId="0">
      <text>
        <r>
          <rPr>
            <b/>
            <sz val="8"/>
            <color indexed="81"/>
            <rFont val="Tahoma"/>
            <family val="2"/>
          </rPr>
          <t xml:space="preserve">Aantal uitvaarten via gastcelebranten
</t>
        </r>
        <r>
          <rPr>
            <sz val="8"/>
            <color indexed="81"/>
            <rFont val="Tahoma"/>
            <family val="2"/>
          </rPr>
          <t xml:space="preserve">
</t>
        </r>
      </text>
    </comment>
    <comment ref="O19" authorId="0">
      <text>
        <r>
          <rPr>
            <b/>
            <sz val="8"/>
            <color indexed="81"/>
            <rFont val="Tahoma"/>
            <family val="2"/>
          </rPr>
          <t>Totaal aantal huwelijken</t>
        </r>
      </text>
    </comment>
    <comment ref="Q19" authorId="0">
      <text>
        <r>
          <rPr>
            <b/>
            <sz val="8"/>
            <color indexed="81"/>
            <rFont val="Tahoma"/>
            <family val="2"/>
          </rPr>
          <t xml:space="preserve">Aantal huwelijken via gastcelebranten
</t>
        </r>
        <r>
          <rPr>
            <sz val="8"/>
            <color indexed="81"/>
            <rFont val="Tahoma"/>
            <family val="2"/>
          </rPr>
          <t xml:space="preserve">
</t>
        </r>
      </text>
    </comment>
    <comment ref="AY26" authorId="0">
      <text>
        <r>
          <rPr>
            <b/>
            <sz val="8"/>
            <color indexed="81"/>
            <rFont val="Tahoma"/>
            <family val="2"/>
          </rPr>
          <t>Wijzig het rekeningnummer door het overeenstemmende rekeningnummer voor de bedienaar, organist of koster. Vervang uiteraard ook de naam. Je vindt de lijst met rekeningnummers in het dezelfde pagina op deze Website</t>
        </r>
        <r>
          <rPr>
            <sz val="8"/>
            <color indexed="81"/>
            <rFont val="Tahoma"/>
            <family val="2"/>
          </rPr>
          <t xml:space="preserve">
</t>
        </r>
      </text>
    </comment>
    <comment ref="AZ34" authorId="0">
      <text>
        <r>
          <rPr>
            <b/>
            <sz val="8"/>
            <color indexed="81"/>
            <rFont val="Tahoma"/>
            <family val="2"/>
          </rPr>
          <t>Het totaal van de rekeningen 618001, 618002 … is gelijk aan het totaal van de fiscale fiches op het einde van het boekjaar</t>
        </r>
        <r>
          <rPr>
            <sz val="8"/>
            <color indexed="81"/>
            <rFont val="Tahoma"/>
            <family val="2"/>
          </rPr>
          <t xml:space="preserve">
</t>
        </r>
      </text>
    </comment>
  </commentList>
</comments>
</file>

<file path=xl/sharedStrings.xml><?xml version="1.0" encoding="utf-8"?>
<sst xmlns="http://schemas.openxmlformats.org/spreadsheetml/2006/main" count="538" uniqueCount="225">
  <si>
    <t>Datum</t>
  </si>
  <si>
    <t>Bedrag</t>
  </si>
  <si>
    <t>Naam</t>
  </si>
  <si>
    <t>AFREKENING MAAND :</t>
  </si>
  <si>
    <t>SPECIALE OMHALING</t>
  </si>
  <si>
    <t>Bisdom</t>
  </si>
  <si>
    <t>Totaal</t>
  </si>
  <si>
    <t>Kerkfabriek</t>
  </si>
  <si>
    <t>V.P.W.</t>
  </si>
  <si>
    <t>Solidariteits</t>
  </si>
  <si>
    <t xml:space="preserve">Regionaal fonds </t>
  </si>
  <si>
    <t>Past werking</t>
  </si>
  <si>
    <t>Fonds</t>
  </si>
  <si>
    <t xml:space="preserve"> Over te maken</t>
  </si>
  <si>
    <t>MAANDELIJKSE AFREKENING VBM</t>
  </si>
  <si>
    <t>A.</t>
  </si>
  <si>
    <t>B.</t>
  </si>
  <si>
    <t>Offer</t>
  </si>
  <si>
    <t>Totaal bedrag</t>
  </si>
  <si>
    <t>Aantal uitvaarten</t>
  </si>
  <si>
    <t>C.</t>
  </si>
  <si>
    <t>Solidariteitsfonds</t>
  </si>
  <si>
    <t>Aantal uitvaarden</t>
  </si>
  <si>
    <t>Aantal huwelijken</t>
  </si>
  <si>
    <t>D.</t>
  </si>
  <si>
    <t>E.</t>
  </si>
  <si>
    <t>Over te maken</t>
  </si>
  <si>
    <t>DIVERSEN</t>
  </si>
  <si>
    <t>Begrafenissen met of zonder eucharistie + offer</t>
  </si>
  <si>
    <t>- Gewone zondagscollecten + stoelgeld + buiengewone, niet-voorgeschreven collecten</t>
  </si>
  <si>
    <t>Regionaal fonds Pastorale werk(st)ers</t>
  </si>
  <si>
    <t>Huwelijken</t>
  </si>
  <si>
    <t>Aantal</t>
  </si>
  <si>
    <t>Misintenties door de priesters af te staan</t>
  </si>
  <si>
    <t>Door het aartsbisdom voorgeschreven collecten</t>
  </si>
  <si>
    <t>Bestemming</t>
  </si>
  <si>
    <t>Boekingen VPW</t>
  </si>
  <si>
    <t xml:space="preserve">Maand : </t>
  </si>
  <si>
    <t xml:space="preserve"> Totaal</t>
  </si>
  <si>
    <t>#</t>
  </si>
  <si>
    <t>Subtotaal bisdom</t>
  </si>
  <si>
    <t>(*)</t>
  </si>
  <si>
    <t xml:space="preserve"> </t>
  </si>
  <si>
    <t>Rekening</t>
  </si>
  <si>
    <t xml:space="preserve"> Diversen</t>
  </si>
  <si>
    <t>Omschrijving</t>
  </si>
  <si>
    <t>(*) Vul de initialen in ingeval de viering uitgevoerd wordt door een vervanger</t>
  </si>
  <si>
    <t>Vervanger</t>
  </si>
  <si>
    <t>Missenfonds</t>
  </si>
  <si>
    <t>Gelezen mis</t>
  </si>
  <si>
    <t>Vorig Saldo</t>
  </si>
  <si>
    <t>UITGEVOERDE
MISINTENTIES</t>
  </si>
  <si>
    <t>MIISSENFONDS</t>
  </si>
  <si>
    <t>Nieuw saldo</t>
  </si>
  <si>
    <t>Gezongen mis</t>
  </si>
  <si>
    <t>Uitgevoerde misintenties</t>
  </si>
  <si>
    <t>Debet</t>
  </si>
  <si>
    <t>Credit</t>
  </si>
  <si>
    <t>Te verdelen oblaties</t>
  </si>
  <si>
    <t>Ontvangsten vanuit de transitrekening</t>
  </si>
  <si>
    <t>Speciale omhaling</t>
  </si>
  <si>
    <t>Omhaling huwelijk</t>
  </si>
  <si>
    <t>Transit rekening</t>
  </si>
  <si>
    <t>IBAN</t>
  </si>
  <si>
    <t>BIC</t>
  </si>
  <si>
    <t>Op naam van:</t>
  </si>
  <si>
    <t>Beheerder</t>
  </si>
  <si>
    <t>Kerkabriek</t>
  </si>
  <si>
    <t>Transit:</t>
  </si>
  <si>
    <t>Beheerder:</t>
  </si>
  <si>
    <t>IBAN:</t>
  </si>
  <si>
    <t>VPW afdeling</t>
  </si>
  <si>
    <t>Weekend</t>
  </si>
  <si>
    <t>WEEKEND</t>
  </si>
  <si>
    <t>MIS</t>
  </si>
  <si>
    <t>Gebedsviering</t>
  </si>
  <si>
    <t>VOORGESCHREVEN COLLECTES</t>
  </si>
  <si>
    <t>Voorgeschreven collectes</t>
  </si>
  <si>
    <t>Begrafenissen</t>
  </si>
  <si>
    <t>Offerande</t>
  </si>
  <si>
    <t>Organist</t>
  </si>
  <si>
    <t>Gebedsvieringen</t>
  </si>
  <si>
    <t>Parameters geldig vanaf 01/01/2011</t>
  </si>
  <si>
    <t>5xxxxx</t>
  </si>
  <si>
    <t xml:space="preserve"> Totaal (2)</t>
  </si>
  <si>
    <t>Bedienaars (Totaal)</t>
  </si>
  <si>
    <t>IN</t>
  </si>
  <si>
    <t>UIT</t>
  </si>
  <si>
    <t>HUWELIJKEN (Omhalingen)</t>
  </si>
  <si>
    <t>BEGRAFENISSEN (Omhalingen/Offerande)</t>
  </si>
  <si>
    <t>Rudy van Lint</t>
  </si>
  <si>
    <t>BE56 1234 5678 9012</t>
  </si>
  <si>
    <t>KREDBEBB</t>
  </si>
  <si>
    <t>Versie 08/03/2011</t>
  </si>
  <si>
    <t>Bijlage 2</t>
  </si>
  <si>
    <t>Vrijwilligers</t>
  </si>
  <si>
    <t>VPW</t>
  </si>
  <si>
    <t>Celebrant</t>
  </si>
  <si>
    <t>Crematoria</t>
  </si>
  <si>
    <t>Casueel</t>
  </si>
  <si>
    <t>Verdeling naar bestemming (Kan ook bij Jaarafsluiting geboekt worden)</t>
  </si>
  <si>
    <t>Parochie Sint-PieterSint-Pieters-Leeuw</t>
  </si>
  <si>
    <t>Bank VPW</t>
  </si>
  <si>
    <t>5yyyyy</t>
  </si>
  <si>
    <t>1.1. Weekend</t>
  </si>
  <si>
    <t>1.1.1. Mis</t>
  </si>
  <si>
    <t xml:space="preserve">Deel 1 : invoeren gegevens </t>
  </si>
  <si>
    <t>datum</t>
  </si>
  <si>
    <t>bedrag</t>
  </si>
  <si>
    <t>bedrag van de collecte</t>
  </si>
  <si>
    <t>Veld</t>
  </si>
  <si>
    <t>Toelichting</t>
  </si>
  <si>
    <t>*</t>
  </si>
  <si>
    <t>1.1.2. Gebedsviering</t>
  </si>
  <si>
    <t>omschr</t>
  </si>
  <si>
    <t>zie lijst aartsbisdom van voorgeschreven collectes</t>
  </si>
  <si>
    <t>1.1.3. Voorgeschreven collectes</t>
  </si>
  <si>
    <t xml:space="preserve">doel </t>
  </si>
  <si>
    <t>1.2. Begrafenissen</t>
  </si>
  <si>
    <t>naam</t>
  </si>
  <si>
    <t>voorganger</t>
  </si>
  <si>
    <t>1 invullen indien vervangende celebrant</t>
  </si>
  <si>
    <t>1.3. Huwelijken</t>
  </si>
  <si>
    <t>Begrippen</t>
  </si>
  <si>
    <t>1.4. Diversen</t>
  </si>
  <si>
    <t>andere vieringen zoals jubilea e.d.</t>
  </si>
  <si>
    <t>1.5. Uitgevoerde misintenties</t>
  </si>
  <si>
    <t>1.6. Missenfonds</t>
  </si>
  <si>
    <t>in</t>
  </si>
  <si>
    <t>betalingen door mensen voor misintenties</t>
  </si>
  <si>
    <t>uit</t>
  </si>
  <si>
    <t>Missenfonds is het fonds binnen de transit voor misintenties</t>
  </si>
  <si>
    <t>De inkomsten bestaan uit de bijdragen van mensen voor intenties</t>
  </si>
  <si>
    <t>Het saldo van het fonds zijn dus de nog uit te voeren intenties</t>
  </si>
  <si>
    <t xml:space="preserve">Deel 2 : verdeling </t>
  </si>
  <si>
    <t>Verdeling van de gewone collectes</t>
  </si>
  <si>
    <t>Verdeling van de oblaties voor uitvaarten</t>
  </si>
  <si>
    <t>Verdeling van de offergaven bij uitvaarten</t>
  </si>
  <si>
    <t>Verdeling van de oblaties voor huwelijken</t>
  </si>
  <si>
    <t>Verdeling van de collecte bij huwelijk</t>
  </si>
  <si>
    <t>Verdeling van de voorgeschreven collectes</t>
  </si>
  <si>
    <t>Verdeling van de misintenties 'gelezen' missen</t>
  </si>
  <si>
    <t>Verdeling van de misintenties gezongen missen</t>
  </si>
  <si>
    <t>Verdeling van de 'overtollige' misintenties</t>
  </si>
  <si>
    <t>Diversen</t>
  </si>
  <si>
    <t>Deel 3 : parameters</t>
  </si>
  <si>
    <t>Parameters gebruikt voor de verdeling</t>
  </si>
  <si>
    <t>Deel 4 : maandelijkse afrekening</t>
  </si>
  <si>
    <t>VBM</t>
  </si>
  <si>
    <r>
      <t xml:space="preserve">Gebeurt </t>
    </r>
    <r>
      <rPr>
        <b/>
        <sz val="10"/>
        <rFont val="Arial"/>
        <family val="2"/>
      </rPr>
      <t>automatisch</t>
    </r>
    <r>
      <rPr>
        <sz val="10"/>
        <rFont val="Arial"/>
        <family val="2"/>
      </rPr>
      <t xml:space="preserve"> door de excel</t>
    </r>
  </si>
  <si>
    <t xml:space="preserve">Document voor de afrekening met het aartsbisdom, met de </t>
  </si>
  <si>
    <t>verschillende gelden die het aartsbisdom toekomen</t>
  </si>
  <si>
    <t>Deel 5 : boekhoudschema</t>
  </si>
  <si>
    <t>5.1. Boeken ontvangsten</t>
  </si>
  <si>
    <t>Inkomsten op de transitbankrekening</t>
  </si>
  <si>
    <t>Tijdelijke boekhoudrekening, te verdelen bedragen</t>
  </si>
  <si>
    <t>5.2. Verdeling</t>
  </si>
  <si>
    <t>Aandeel VPW in transit</t>
  </si>
  <si>
    <t>Bedienaars (totaal)</t>
  </si>
  <si>
    <t>Aandeel aartsbidom in transit</t>
  </si>
  <si>
    <t>Aandeel kerkfabriek in transit</t>
  </si>
  <si>
    <t>Aandeel van alle voorgangers en organsiten in transit</t>
  </si>
  <si>
    <t>5.3. Uitbetaling</t>
  </si>
  <si>
    <t>Bank transit</t>
  </si>
  <si>
    <t>Uitbetaling per priester / diaken / pastorale werker</t>
  </si>
  <si>
    <t>Uitbetaling per organist</t>
  </si>
  <si>
    <t>Uitbetaling per gebedsleider</t>
  </si>
  <si>
    <t>Uitbetaling bisdom</t>
  </si>
  <si>
    <t>Uitbetaling kerkfabriek</t>
  </si>
  <si>
    <t>Uitgaven transitbankrekening</t>
  </si>
  <si>
    <t>Inkomsten VPW uit transit</t>
  </si>
  <si>
    <t>Inkomsten uit transit</t>
  </si>
  <si>
    <t>DB</t>
  </si>
  <si>
    <t>CR</t>
  </si>
  <si>
    <t>Algemeen</t>
  </si>
  <si>
    <t xml:space="preserve">Instrument voor de maandelijkse verdeling en boekingen </t>
  </si>
  <si>
    <t>van de transitrekening</t>
  </si>
  <si>
    <t>Zie richtlijn en documenten van aartsbisdom</t>
  </si>
  <si>
    <t>http://www.kerknet.be/aartsbisdom/content.php?ID=264</t>
  </si>
  <si>
    <t>Door de transitverantwoordelijke in te vullen per maand</t>
  </si>
  <si>
    <t>Vervangende celebrant: andere priester dan parochiepastoor</t>
  </si>
  <si>
    <r>
      <t xml:space="preserve">Gebeurt </t>
    </r>
    <r>
      <rPr>
        <b/>
        <sz val="10"/>
        <rFont val="Arial"/>
        <family val="2"/>
      </rPr>
      <t>automatisch</t>
    </r>
    <r>
      <rPr>
        <sz val="10"/>
        <rFont val="Arial"/>
        <family val="2"/>
      </rPr>
      <t xml:space="preserve"> door de excel op basis van de ingevoerde</t>
    </r>
  </si>
  <si>
    <t>bedragen en de verdelingsparameters (zie verder onder 3)</t>
  </si>
  <si>
    <t>Verdeling van de speciale omhalingen</t>
  </si>
  <si>
    <t>Een celebrant kan maar 1 misintentie per dag per parochie ontvangen</t>
  </si>
  <si>
    <t>Indien er meerdere misintenties waren, dan worden de 'overtollige'</t>
  </si>
  <si>
    <t>overgemaakt aan het aartsbisdom (het deel bestemd voor celebrant)</t>
  </si>
  <si>
    <t>Worden jaarlijks bekend gemaakt door het aartsbisdom</t>
  </si>
  <si>
    <t>Jaarlijks aanpassen conform de gepubliceerde verdeling</t>
  </si>
  <si>
    <t>Voor de boekhouding van de VPW</t>
  </si>
  <si>
    <t>5.4. Opbrengst VPW</t>
  </si>
  <si>
    <t>Doel van de excel</t>
  </si>
  <si>
    <t>1.1.4. Speciale omhaling</t>
  </si>
  <si>
    <t>afgesproken verdeling tussen VPW en kerkfabriek</t>
  </si>
  <si>
    <t>Geen vervangers, indien toch zie gezongen mis</t>
  </si>
  <si>
    <t>indien gelezen mis (maximum 1 per voorganger per dag)</t>
  </si>
  <si>
    <t>indien gezongen mis (maximum 1 per voorganger per dag)</t>
  </si>
  <si>
    <t>De collectes bestemd voor "VPW en/of kerkfabriek" zijn in deze</t>
  </si>
  <si>
    <t>parameters toegekend aan VPW. Aan te passen aan plaatselijk</t>
  </si>
  <si>
    <t>6180xx</t>
  </si>
  <si>
    <t>Kunstenaars</t>
  </si>
  <si>
    <t>Celebranten</t>
  </si>
  <si>
    <t>Bank Transit</t>
  </si>
  <si>
    <t>Overdracht uit transit</t>
  </si>
  <si>
    <t>Uitbetaling aan  begunstigden (Uitsplitsing 618999) + winst VPW</t>
  </si>
  <si>
    <t>Oblatie = bijdrage (hier bedoeld als tarief voor uitvaart, huwelijk)</t>
  </si>
  <si>
    <t>Verdeling van de diversen</t>
  </si>
  <si>
    <t>Februari</t>
  </si>
  <si>
    <t>Fonds pastorale werkers</t>
  </si>
  <si>
    <t>Janssens</t>
  </si>
  <si>
    <t>Peeters</t>
  </si>
  <si>
    <t>Betaalde intenties</t>
  </si>
  <si>
    <t>Uitgevoerde intenties</t>
  </si>
  <si>
    <t>Overtal intenties</t>
  </si>
  <si>
    <t>Filippijnen</t>
  </si>
  <si>
    <t>1521 St. Pieter Leeuws</t>
  </si>
  <si>
    <t>Dioces. transitnummer</t>
  </si>
  <si>
    <t>Versie 13/02/2014</t>
  </si>
  <si>
    <t>De uitgaven gebeuren wanneer de misintenties uitgevoerd worden</t>
  </si>
  <si>
    <t>uitgevoerde misintenties (meerdere per viering inbegrepen !!)</t>
  </si>
  <si>
    <t>Verdeelde bedragen (saldo zijn uit te voeren misintenties)</t>
  </si>
  <si>
    <t>5yyyy</t>
  </si>
  <si>
    <t>Uitbetaling VPW</t>
  </si>
  <si>
    <t>Parameters geldig vanaf 01/01/2014</t>
  </si>
  <si>
    <t>Offerande Begrafenis</t>
  </si>
</sst>
</file>

<file path=xl/styles.xml><?xml version="1.0" encoding="utf-8"?>
<styleSheet xmlns="http://schemas.openxmlformats.org/spreadsheetml/2006/main" xmlns:mc="http://schemas.openxmlformats.org/markup-compatibility/2006" xmlns:x14ac="http://schemas.microsoft.com/office/spreadsheetml/2009/9/ac" mc:Ignorable="x14ac">
  <numFmts count="8">
    <numFmt numFmtId="164" formatCode="#,##0\ &quot;€&quot;;[Red]\-#,##0\ &quot;€&quot;"/>
    <numFmt numFmtId="165" formatCode="[$€-2]\ #\,##0\.00"/>
    <numFmt numFmtId="166" formatCode="[$€-2]\ #,##0.00"/>
    <numFmt numFmtId="167" formatCode="0_ ;[Red]\-0\ "/>
    <numFmt numFmtId="168" formatCode="#,##0.00\ &quot;€&quot;"/>
    <numFmt numFmtId="169" formatCode="#,##0.00\ _€"/>
    <numFmt numFmtId="170" formatCode="d/mm/yyyy;@"/>
    <numFmt numFmtId="171" formatCode="#,##0\ [$€-1];[Red]\-#,##0\ [$€-1]"/>
  </numFmts>
  <fonts count="18" x14ac:knownFonts="1">
    <font>
      <sz val="10"/>
      <name val="Arial"/>
    </font>
    <font>
      <sz val="10"/>
      <name val="Arial"/>
      <family val="2"/>
    </font>
    <font>
      <u/>
      <sz val="10"/>
      <name val="Arial"/>
      <family val="2"/>
    </font>
    <font>
      <b/>
      <u/>
      <sz val="10"/>
      <name val="Arial"/>
      <family val="2"/>
    </font>
    <font>
      <b/>
      <sz val="10"/>
      <name val="Arial"/>
      <family val="2"/>
    </font>
    <font>
      <sz val="8"/>
      <name val="Arial"/>
      <family val="2"/>
    </font>
    <font>
      <i/>
      <sz val="10"/>
      <name val="Arial"/>
      <family val="2"/>
    </font>
    <font>
      <sz val="10"/>
      <name val="Arial"/>
      <family val="2"/>
    </font>
    <font>
      <b/>
      <sz val="8"/>
      <name val="Arial"/>
      <family val="2"/>
    </font>
    <font>
      <u/>
      <sz val="8"/>
      <name val="Arial"/>
      <family val="2"/>
    </font>
    <font>
      <b/>
      <sz val="14"/>
      <name val="Arial"/>
      <family val="2"/>
    </font>
    <font>
      <b/>
      <u/>
      <sz val="14"/>
      <color indexed="22"/>
      <name val="Arial"/>
      <family val="2"/>
    </font>
    <font>
      <b/>
      <sz val="14"/>
      <name val="Arial"/>
      <family val="2"/>
    </font>
    <font>
      <sz val="8"/>
      <color indexed="81"/>
      <name val="Tahoma"/>
      <family val="2"/>
    </font>
    <font>
      <b/>
      <sz val="8"/>
      <color indexed="81"/>
      <name val="Tahoma"/>
      <family val="2"/>
    </font>
    <font>
      <sz val="9"/>
      <name val="Arial"/>
      <family val="2"/>
    </font>
    <font>
      <sz val="8"/>
      <name val="Arial"/>
      <family val="2"/>
    </font>
    <font>
      <b/>
      <sz val="12"/>
      <name val="Arial"/>
      <family val="2"/>
    </font>
  </fonts>
  <fills count="6">
    <fill>
      <patternFill patternType="none"/>
    </fill>
    <fill>
      <patternFill patternType="gray125"/>
    </fill>
    <fill>
      <patternFill patternType="solid">
        <fgColor indexed="22"/>
        <bgColor indexed="64"/>
      </patternFill>
    </fill>
    <fill>
      <patternFill patternType="solid">
        <fgColor indexed="41"/>
        <bgColor indexed="64"/>
      </patternFill>
    </fill>
    <fill>
      <patternFill patternType="solid">
        <fgColor indexed="55"/>
        <bgColor indexed="64"/>
      </patternFill>
    </fill>
    <fill>
      <patternFill patternType="lightTrellis">
        <bgColor indexed="41"/>
      </patternFill>
    </fill>
  </fills>
  <borders count="58">
    <border>
      <left/>
      <right/>
      <top/>
      <bottom/>
      <diagonal/>
    </border>
    <border>
      <left style="medium">
        <color indexed="64"/>
      </left>
      <right/>
      <top/>
      <bottom/>
      <diagonal/>
    </border>
    <border>
      <left/>
      <right style="medium">
        <color indexed="64"/>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bottom style="medium">
        <color indexed="64"/>
      </bottom>
      <diagonal/>
    </border>
    <border>
      <left style="thin">
        <color indexed="64"/>
      </left>
      <right style="thin">
        <color indexed="64"/>
      </right>
      <top style="thin">
        <color indexed="64"/>
      </top>
      <bottom/>
      <diagonal/>
    </border>
    <border>
      <left/>
      <right style="medium">
        <color indexed="64"/>
      </right>
      <top/>
      <bottom style="medium">
        <color indexed="64"/>
      </bottom>
      <diagonal/>
    </border>
    <border>
      <left/>
      <right/>
      <top style="hair">
        <color indexed="64"/>
      </top>
      <bottom/>
      <diagonal/>
    </border>
    <border>
      <left style="medium">
        <color indexed="64"/>
      </left>
      <right/>
      <top style="hair">
        <color indexed="64"/>
      </top>
      <bottom/>
      <diagonal/>
    </border>
    <border>
      <left/>
      <right/>
      <top/>
      <bottom style="hair">
        <color indexed="64"/>
      </bottom>
      <diagonal/>
    </border>
    <border>
      <left/>
      <right/>
      <top style="hair">
        <color indexed="64"/>
      </top>
      <bottom style="hair">
        <color indexed="64"/>
      </bottom>
      <diagonal/>
    </border>
    <border>
      <left/>
      <right/>
      <top style="thin">
        <color indexed="64"/>
      </top>
      <bottom style="hair">
        <color indexed="64"/>
      </bottom>
      <diagonal/>
    </border>
    <border>
      <left style="medium">
        <color indexed="64"/>
      </left>
      <right/>
      <top/>
      <bottom style="hair">
        <color indexed="64"/>
      </bottom>
      <diagonal/>
    </border>
    <border>
      <left/>
      <right/>
      <top/>
      <bottom style="thin">
        <color indexed="64"/>
      </bottom>
      <diagonal/>
    </border>
    <border>
      <left style="medium">
        <color indexed="64"/>
      </left>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top/>
      <bottom style="medium">
        <color indexed="64"/>
      </bottom>
      <diagonal/>
    </border>
    <border>
      <left style="thin">
        <color indexed="64"/>
      </left>
      <right/>
      <top/>
      <bottom style="medium">
        <color indexed="64"/>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top/>
      <bottom/>
      <diagonal/>
    </border>
    <border>
      <left/>
      <right style="thin">
        <color indexed="64"/>
      </right>
      <top/>
      <bottom style="medium">
        <color indexed="64"/>
      </bottom>
      <diagonal/>
    </border>
    <border>
      <left/>
      <right style="thin">
        <color indexed="64"/>
      </right>
      <top style="thin">
        <color indexed="64"/>
      </top>
      <bottom/>
      <diagonal/>
    </border>
    <border>
      <left/>
      <right style="thin">
        <color indexed="64"/>
      </right>
      <top/>
      <bottom style="thin">
        <color indexed="64"/>
      </bottom>
      <diagonal/>
    </border>
    <border>
      <left/>
      <right style="thin">
        <color indexed="64"/>
      </right>
      <top/>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medium">
        <color indexed="64"/>
      </right>
      <top style="thin">
        <color indexed="64"/>
      </top>
      <bottom/>
      <diagonal/>
    </border>
    <border>
      <left style="medium">
        <color indexed="64"/>
      </left>
      <right style="medium">
        <color indexed="64"/>
      </right>
      <top/>
      <bottom style="thin">
        <color indexed="64"/>
      </bottom>
      <diagonal/>
    </border>
    <border>
      <left style="medium">
        <color indexed="64"/>
      </left>
      <right style="medium">
        <color indexed="64"/>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style="medium">
        <color indexed="64"/>
      </right>
      <top style="thin">
        <color indexed="64"/>
      </top>
      <bottom/>
      <diagonal/>
    </border>
    <border>
      <left/>
      <right style="medium">
        <color indexed="64"/>
      </right>
      <top/>
      <bottom style="thin">
        <color indexed="64"/>
      </bottom>
      <diagonal/>
    </border>
    <border>
      <left style="thin">
        <color indexed="64"/>
      </left>
      <right/>
      <top style="medium">
        <color indexed="64"/>
      </top>
      <bottom/>
      <diagonal/>
    </border>
    <border>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medium">
        <color indexed="64"/>
      </right>
      <top/>
      <bottom style="medium">
        <color indexed="64"/>
      </bottom>
      <diagonal/>
    </border>
    <border>
      <left style="thin">
        <color indexed="64"/>
      </left>
      <right style="medium">
        <color indexed="64"/>
      </right>
      <top/>
      <bottom/>
      <diagonal/>
    </border>
    <border>
      <left style="medium">
        <color indexed="64"/>
      </left>
      <right/>
      <top style="thin">
        <color indexed="64"/>
      </top>
      <bottom/>
      <diagonal/>
    </border>
    <border>
      <left style="thin">
        <color indexed="64"/>
      </left>
      <right style="medium">
        <color indexed="64"/>
      </right>
      <top style="thin">
        <color indexed="64"/>
      </top>
      <bottom/>
      <diagonal/>
    </border>
    <border>
      <left style="medium">
        <color indexed="64"/>
      </left>
      <right/>
      <top/>
      <bottom style="thin">
        <color indexed="64"/>
      </bottom>
      <diagonal/>
    </border>
    <border>
      <left style="thin">
        <color indexed="64"/>
      </left>
      <right style="medium">
        <color indexed="64"/>
      </right>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s>
  <cellStyleXfs count="1">
    <xf numFmtId="0" fontId="0" fillId="0" borderId="0"/>
  </cellStyleXfs>
  <cellXfs count="380">
    <xf numFmtId="0" fontId="0" fillId="0" borderId="0" xfId="0"/>
    <xf numFmtId="0" fontId="0" fillId="2" borderId="0" xfId="0" applyFill="1"/>
    <xf numFmtId="0" fontId="0" fillId="0" borderId="0" xfId="0" applyAlignment="1">
      <alignment horizontal="center"/>
    </xf>
    <xf numFmtId="0" fontId="0" fillId="3" borderId="0" xfId="0" applyFill="1"/>
    <xf numFmtId="3" fontId="0" fillId="2" borderId="0" xfId="0" applyNumberFormat="1" applyFill="1" applyAlignment="1">
      <alignment horizontal="center"/>
    </xf>
    <xf numFmtId="0" fontId="0" fillId="2" borderId="0" xfId="0" applyFill="1" applyAlignment="1">
      <alignment horizontal="center"/>
    </xf>
    <xf numFmtId="0" fontId="5" fillId="0" borderId="0" xfId="0" applyFont="1" applyBorder="1"/>
    <xf numFmtId="0" fontId="5" fillId="0" borderId="0" xfId="0" applyFont="1" applyBorder="1" applyAlignment="1">
      <alignment horizontal="left"/>
    </xf>
    <xf numFmtId="0" fontId="5" fillId="0" borderId="0" xfId="0" applyFont="1" applyFill="1" applyBorder="1"/>
    <xf numFmtId="0" fontId="0" fillId="0" borderId="1" xfId="0" applyBorder="1"/>
    <xf numFmtId="0" fontId="0" fillId="0" borderId="2" xfId="0" applyBorder="1"/>
    <xf numFmtId="4" fontId="0" fillId="0" borderId="0" xfId="0" applyNumberFormat="1" applyFill="1"/>
    <xf numFmtId="2" fontId="0" fillId="0" borderId="3" xfId="0" applyNumberFormat="1" applyBorder="1" applyAlignment="1">
      <alignment horizontal="center"/>
    </xf>
    <xf numFmtId="2" fontId="0" fillId="0" borderId="6" xfId="0" applyNumberFormat="1" applyBorder="1" applyAlignment="1">
      <alignment horizontal="center"/>
    </xf>
    <xf numFmtId="165" fontId="0" fillId="0" borderId="2" xfId="0" applyNumberFormat="1" applyBorder="1"/>
    <xf numFmtId="165" fontId="0" fillId="0" borderId="1" xfId="0" applyNumberFormat="1" applyBorder="1"/>
    <xf numFmtId="165" fontId="4" fillId="0" borderId="7" xfId="0" applyNumberFormat="1" applyFont="1" applyBorder="1"/>
    <xf numFmtId="15" fontId="5" fillId="0" borderId="0" xfId="0" applyNumberFormat="1" applyFont="1" applyBorder="1"/>
    <xf numFmtId="165" fontId="5" fillId="0" borderId="0" xfId="0" applyNumberFormat="1" applyFont="1" applyBorder="1" applyAlignment="1">
      <alignment horizontal="center"/>
    </xf>
    <xf numFmtId="0" fontId="0" fillId="0" borderId="0" xfId="0" applyBorder="1"/>
    <xf numFmtId="0" fontId="5" fillId="0" borderId="8" xfId="0" applyFont="1" applyBorder="1"/>
    <xf numFmtId="165" fontId="0" fillId="0" borderId="9" xfId="0" applyNumberFormat="1" applyBorder="1" applyAlignment="1">
      <alignment horizontal="center"/>
    </xf>
    <xf numFmtId="166" fontId="5" fillId="0" borderId="10" xfId="0" applyNumberFormat="1" applyFont="1" applyBorder="1" applyAlignment="1">
      <alignment horizontal="center"/>
    </xf>
    <xf numFmtId="166" fontId="5" fillId="0" borderId="11" xfId="0" applyNumberFormat="1" applyFont="1" applyBorder="1" applyAlignment="1">
      <alignment horizontal="center"/>
    </xf>
    <xf numFmtId="166" fontId="5" fillId="0" borderId="12" xfId="0" applyNumberFormat="1" applyFont="1" applyBorder="1" applyAlignment="1">
      <alignment horizontal="center"/>
    </xf>
    <xf numFmtId="166" fontId="0" fillId="0" borderId="13" xfId="0" applyNumberFormat="1" applyBorder="1" applyAlignment="1">
      <alignment horizontal="center"/>
    </xf>
    <xf numFmtId="166" fontId="5" fillId="0" borderId="14" xfId="0" applyNumberFormat="1" applyFont="1" applyBorder="1" applyAlignment="1">
      <alignment horizontal="center"/>
    </xf>
    <xf numFmtId="166" fontId="7" fillId="0" borderId="13" xfId="0" applyNumberFormat="1" applyFont="1" applyBorder="1" applyAlignment="1">
      <alignment horizontal="center"/>
    </xf>
    <xf numFmtId="166" fontId="0" fillId="0" borderId="1" xfId="0" applyNumberFormat="1" applyBorder="1"/>
    <xf numFmtId="166" fontId="0" fillId="0" borderId="1" xfId="0" applyNumberFormat="1" applyBorder="1" applyAlignment="1">
      <alignment horizontal="center"/>
    </xf>
    <xf numFmtId="166" fontId="4" fillId="0" borderId="15" xfId="0" applyNumberFormat="1" applyFont="1" applyBorder="1" applyAlignment="1">
      <alignment horizontal="center"/>
    </xf>
    <xf numFmtId="15" fontId="5" fillId="0" borderId="10" xfId="0" applyNumberFormat="1" applyFont="1" applyBorder="1" applyAlignment="1">
      <alignment horizontal="left"/>
    </xf>
    <xf numFmtId="15" fontId="5" fillId="0" borderId="11" xfId="0" applyNumberFormat="1" applyFont="1" applyBorder="1" applyAlignment="1">
      <alignment horizontal="left"/>
    </xf>
    <xf numFmtId="15" fontId="5" fillId="0" borderId="0" xfId="0" applyNumberFormat="1" applyFont="1" applyBorder="1" applyAlignment="1">
      <alignment horizontal="left"/>
    </xf>
    <xf numFmtId="0" fontId="5" fillId="0" borderId="10" xfId="0" applyFont="1" applyBorder="1" applyAlignment="1">
      <alignment horizontal="center"/>
    </xf>
    <xf numFmtId="0" fontId="5" fillId="0" borderId="0" xfId="0" applyFont="1" applyBorder="1" applyAlignment="1">
      <alignment horizontal="center"/>
    </xf>
    <xf numFmtId="4" fontId="0" fillId="0" borderId="3" xfId="0" applyNumberFormat="1" applyBorder="1" applyAlignment="1">
      <alignment horizontal="center"/>
    </xf>
    <xf numFmtId="0" fontId="0" fillId="0" borderId="0" xfId="0" applyFill="1"/>
    <xf numFmtId="0" fontId="2" fillId="0" borderId="0" xfId="0" applyFont="1" applyFill="1"/>
    <xf numFmtId="3" fontId="2" fillId="0" borderId="0" xfId="0" applyNumberFormat="1" applyFont="1" applyFill="1"/>
    <xf numFmtId="0" fontId="3" fillId="0" borderId="0" xfId="0" applyFont="1" applyFill="1"/>
    <xf numFmtId="0" fontId="4" fillId="3" borderId="0" xfId="0" applyFont="1" applyFill="1" applyAlignment="1">
      <alignment horizontal="center"/>
    </xf>
    <xf numFmtId="0" fontId="4" fillId="0" borderId="16" xfId="0" applyFont="1" applyBorder="1"/>
    <xf numFmtId="2" fontId="0" fillId="2" borderId="3" xfId="0" applyNumberFormat="1" applyFill="1" applyBorder="1" applyAlignment="1">
      <alignment horizontal="center"/>
    </xf>
    <xf numFmtId="2" fontId="6" fillId="2" borderId="3" xfId="0" applyNumberFormat="1" applyFont="1" applyFill="1" applyBorder="1" applyAlignment="1">
      <alignment horizontal="center"/>
    </xf>
    <xf numFmtId="0" fontId="4" fillId="2" borderId="5" xfId="0" applyFont="1" applyFill="1" applyBorder="1" applyAlignment="1">
      <alignment horizontal="center"/>
    </xf>
    <xf numFmtId="49" fontId="11" fillId="2" borderId="0" xfId="0" applyNumberFormat="1" applyFont="1" applyFill="1" applyBorder="1" applyAlignment="1">
      <alignment horizontal="center"/>
    </xf>
    <xf numFmtId="0" fontId="1" fillId="3" borderId="0" xfId="0" applyFont="1" applyFill="1"/>
    <xf numFmtId="0" fontId="10" fillId="3" borderId="0" xfId="0" applyFont="1" applyFill="1"/>
    <xf numFmtId="0" fontId="7" fillId="0" borderId="17" xfId="0" applyFont="1" applyBorder="1"/>
    <xf numFmtId="0" fontId="0" fillId="0" borderId="17" xfId="0" applyBorder="1"/>
    <xf numFmtId="0" fontId="0" fillId="0" borderId="18" xfId="0" applyBorder="1"/>
    <xf numFmtId="49" fontId="8" fillId="0" borderId="0" xfId="0" applyNumberFormat="1" applyFont="1" applyBorder="1"/>
    <xf numFmtId="0" fontId="9" fillId="0" borderId="0" xfId="0" applyFont="1" applyBorder="1"/>
    <xf numFmtId="0" fontId="9" fillId="0" borderId="0" xfId="0" applyFont="1" applyBorder="1" applyAlignment="1">
      <alignment horizontal="center"/>
    </xf>
    <xf numFmtId="0" fontId="5" fillId="0" borderId="0" xfId="0" applyFont="1" applyBorder="1" applyAlignment="1">
      <alignment horizontal="right"/>
    </xf>
    <xf numFmtId="0" fontId="8" fillId="0" borderId="0" xfId="0" applyFont="1" applyBorder="1"/>
    <xf numFmtId="0" fontId="0" fillId="0" borderId="15" xfId="0" applyBorder="1"/>
    <xf numFmtId="0" fontId="0" fillId="0" borderId="19" xfId="0" applyBorder="1"/>
    <xf numFmtId="0" fontId="0" fillId="2" borderId="20" xfId="0" applyFill="1" applyBorder="1" applyAlignment="1">
      <alignment horizontal="center"/>
    </xf>
    <xf numFmtId="0" fontId="0" fillId="0" borderId="21" xfId="0" applyBorder="1" applyAlignment="1">
      <alignment horizontal="center"/>
    </xf>
    <xf numFmtId="0" fontId="0" fillId="0" borderId="22" xfId="0" applyBorder="1" applyAlignment="1">
      <alignment horizontal="center"/>
    </xf>
    <xf numFmtId="0" fontId="0" fillId="0" borderId="20" xfId="0" applyBorder="1" applyAlignment="1">
      <alignment horizontal="center"/>
    </xf>
    <xf numFmtId="0" fontId="0" fillId="2" borderId="23" xfId="0" applyFill="1" applyBorder="1" applyAlignment="1">
      <alignment horizontal="center"/>
    </xf>
    <xf numFmtId="0" fontId="4" fillId="2" borderId="24" xfId="0" applyFont="1" applyFill="1" applyBorder="1" applyAlignment="1">
      <alignment horizontal="center"/>
    </xf>
    <xf numFmtId="2" fontId="0" fillId="0" borderId="25" xfId="0" applyNumberFormat="1" applyBorder="1" applyAlignment="1">
      <alignment horizontal="center"/>
    </xf>
    <xf numFmtId="2" fontId="0" fillId="0" borderId="26" xfId="0" applyNumberFormat="1" applyBorder="1" applyAlignment="1">
      <alignment horizontal="center"/>
    </xf>
    <xf numFmtId="2" fontId="6" fillId="2" borderId="27" xfId="0" applyNumberFormat="1" applyFont="1" applyFill="1" applyBorder="1" applyAlignment="1">
      <alignment horizontal="center"/>
    </xf>
    <xf numFmtId="0" fontId="4" fillId="2" borderId="28" xfId="0" applyFont="1" applyFill="1" applyBorder="1" applyAlignment="1">
      <alignment horizontal="center"/>
    </xf>
    <xf numFmtId="0" fontId="4" fillId="2" borderId="29" xfId="0" applyFont="1" applyFill="1" applyBorder="1" applyAlignment="1">
      <alignment horizontal="center"/>
    </xf>
    <xf numFmtId="4" fontId="0" fillId="0" borderId="30" xfId="0" applyNumberFormat="1" applyBorder="1" applyAlignment="1">
      <alignment horizontal="center"/>
    </xf>
    <xf numFmtId="4" fontId="0" fillId="0" borderId="31" xfId="0" applyNumberFormat="1" applyBorder="1" applyAlignment="1">
      <alignment horizontal="center"/>
    </xf>
    <xf numFmtId="4" fontId="0" fillId="0" borderId="29" xfId="0" applyNumberFormat="1" applyBorder="1" applyAlignment="1">
      <alignment horizontal="center"/>
    </xf>
    <xf numFmtId="4" fontId="0" fillId="2" borderId="32" xfId="0" applyNumberFormat="1" applyFill="1" applyBorder="1" applyAlignment="1">
      <alignment horizontal="center"/>
    </xf>
    <xf numFmtId="4" fontId="4" fillId="2" borderId="29" xfId="0" applyNumberFormat="1" applyFont="1" applyFill="1" applyBorder="1" applyAlignment="1">
      <alignment horizontal="center"/>
    </xf>
    <xf numFmtId="0" fontId="7" fillId="2" borderId="0" xfId="0" applyFont="1" applyFill="1"/>
    <xf numFmtId="4" fontId="0" fillId="0" borderId="27" xfId="0" applyNumberFormat="1" applyBorder="1" applyAlignment="1">
      <alignment horizontal="right"/>
    </xf>
    <xf numFmtId="0" fontId="4" fillId="3" borderId="22" xfId="0" applyFont="1" applyFill="1" applyBorder="1" applyAlignment="1">
      <alignment horizontal="center"/>
    </xf>
    <xf numFmtId="4" fontId="4" fillId="3" borderId="26" xfId="0" applyNumberFormat="1" applyFont="1" applyFill="1" applyBorder="1" applyAlignment="1">
      <alignment horizontal="right"/>
    </xf>
    <xf numFmtId="0" fontId="7" fillId="2" borderId="33" xfId="0" applyFont="1" applyFill="1" applyBorder="1" applyAlignment="1">
      <alignment horizontal="center"/>
    </xf>
    <xf numFmtId="0" fontId="7" fillId="2" borderId="34" xfId="0" applyFont="1" applyFill="1" applyBorder="1" applyAlignment="1">
      <alignment horizontal="center"/>
    </xf>
    <xf numFmtId="0" fontId="7" fillId="2" borderId="35" xfId="0" applyFont="1" applyFill="1" applyBorder="1" applyAlignment="1">
      <alignment horizontal="center"/>
    </xf>
    <xf numFmtId="164" fontId="7" fillId="2" borderId="33" xfId="0" applyNumberFormat="1" applyFont="1" applyFill="1" applyBorder="1" applyAlignment="1">
      <alignment horizontal="center"/>
    </xf>
    <xf numFmtId="164" fontId="7" fillId="2" borderId="35" xfId="0" applyNumberFormat="1" applyFont="1" applyFill="1" applyBorder="1" applyAlignment="1">
      <alignment horizontal="center"/>
    </xf>
    <xf numFmtId="4" fontId="0" fillId="0" borderId="0" xfId="0" applyNumberFormat="1" applyBorder="1" applyAlignment="1">
      <alignment horizontal="right"/>
    </xf>
    <xf numFmtId="4" fontId="4" fillId="3" borderId="14" xfId="0" applyNumberFormat="1" applyFont="1" applyFill="1" applyBorder="1" applyAlignment="1">
      <alignment horizontal="right"/>
    </xf>
    <xf numFmtId="0" fontId="4" fillId="3" borderId="22" xfId="0" applyFont="1" applyFill="1" applyBorder="1"/>
    <xf numFmtId="0" fontId="0" fillId="0" borderId="3" xfId="0" applyFill="1" applyBorder="1"/>
    <xf numFmtId="4" fontId="0" fillId="3" borderId="4" xfId="0" applyNumberFormat="1" applyFill="1" applyBorder="1"/>
    <xf numFmtId="14" fontId="0" fillId="2" borderId="21" xfId="0" applyNumberFormat="1" applyFill="1" applyBorder="1" applyAlignment="1">
      <alignment horizontal="center"/>
    </xf>
    <xf numFmtId="0" fontId="7" fillId="2" borderId="36" xfId="0" applyFont="1" applyFill="1" applyBorder="1" applyAlignment="1">
      <alignment horizontal="center"/>
    </xf>
    <xf numFmtId="0" fontId="0" fillId="2" borderId="0" xfId="0" applyFill="1" applyAlignment="1">
      <alignment vertical="center"/>
    </xf>
    <xf numFmtId="0" fontId="0" fillId="0" borderId="0" xfId="0" applyAlignment="1">
      <alignment vertical="center"/>
    </xf>
    <xf numFmtId="0" fontId="0" fillId="0" borderId="23" xfId="0" applyBorder="1" applyAlignment="1">
      <alignment horizontal="center" vertical="center"/>
    </xf>
    <xf numFmtId="2" fontId="0" fillId="0" borderId="27" xfId="0" applyNumberFormat="1" applyBorder="1" applyAlignment="1">
      <alignment horizontal="center" vertical="center"/>
    </xf>
    <xf numFmtId="0" fontId="0" fillId="0" borderId="1" xfId="0" applyBorder="1" applyAlignment="1">
      <alignment vertical="center"/>
    </xf>
    <xf numFmtId="49" fontId="8" fillId="0" borderId="0" xfId="0" applyNumberFormat="1" applyFont="1" applyBorder="1" applyAlignment="1">
      <alignment vertical="center"/>
    </xf>
    <xf numFmtId="0" fontId="5" fillId="0" borderId="0" xfId="0" applyFont="1" applyBorder="1" applyAlignment="1">
      <alignment vertical="center"/>
    </xf>
    <xf numFmtId="0" fontId="0" fillId="0" borderId="0" xfId="0" applyBorder="1" applyAlignment="1">
      <alignment vertical="center"/>
    </xf>
    <xf numFmtId="0" fontId="0" fillId="0" borderId="2" xfId="0" applyBorder="1" applyAlignment="1">
      <alignment vertical="center"/>
    </xf>
    <xf numFmtId="4" fontId="0" fillId="0" borderId="0" xfId="0" applyNumberFormat="1" applyBorder="1" applyAlignment="1">
      <alignment horizontal="left"/>
    </xf>
    <xf numFmtId="1" fontId="4" fillId="3" borderId="14" xfId="0" applyNumberFormat="1" applyFont="1" applyFill="1" applyBorder="1" applyAlignment="1">
      <alignment horizontal="center"/>
    </xf>
    <xf numFmtId="0" fontId="0" fillId="0" borderId="27" xfId="0" applyFill="1" applyBorder="1" applyAlignment="1">
      <alignment horizontal="center"/>
    </xf>
    <xf numFmtId="0" fontId="4" fillId="3" borderId="26" xfId="0" applyFont="1" applyFill="1" applyBorder="1" applyAlignment="1">
      <alignment horizontal="center"/>
    </xf>
    <xf numFmtId="0" fontId="7" fillId="2" borderId="21" xfId="0" applyFont="1" applyFill="1" applyBorder="1" applyAlignment="1">
      <alignment horizontal="center"/>
    </xf>
    <xf numFmtId="0" fontId="7" fillId="2" borderId="25" xfId="0" applyFont="1" applyFill="1" applyBorder="1" applyAlignment="1">
      <alignment horizontal="center"/>
    </xf>
    <xf numFmtId="0" fontId="7" fillId="2" borderId="37" xfId="0" applyFont="1" applyFill="1" applyBorder="1" applyAlignment="1">
      <alignment horizontal="center"/>
    </xf>
    <xf numFmtId="2" fontId="0" fillId="0" borderId="2" xfId="0" applyNumberFormat="1" applyBorder="1" applyAlignment="1">
      <alignment horizontal="center"/>
    </xf>
    <xf numFmtId="0" fontId="4" fillId="2" borderId="15" xfId="0" applyFont="1" applyFill="1" applyBorder="1" applyAlignment="1">
      <alignment horizontal="center"/>
    </xf>
    <xf numFmtId="0" fontId="0" fillId="0" borderId="0" xfId="0" applyBorder="1" applyAlignment="1">
      <alignment horizontal="left"/>
    </xf>
    <xf numFmtId="0" fontId="0" fillId="2" borderId="35" xfId="0" applyFill="1" applyBorder="1"/>
    <xf numFmtId="9" fontId="0" fillId="0" borderId="0" xfId="0" applyNumberFormat="1" applyFill="1" applyBorder="1" applyAlignment="1">
      <alignment horizontal="center"/>
    </xf>
    <xf numFmtId="9" fontId="0" fillId="0" borderId="0" xfId="0" applyNumberFormat="1" applyBorder="1" applyAlignment="1">
      <alignment horizontal="center"/>
    </xf>
    <xf numFmtId="0" fontId="0" fillId="4" borderId="0" xfId="0" applyFill="1" applyBorder="1" applyAlignment="1">
      <alignment horizontal="center"/>
    </xf>
    <xf numFmtId="168" fontId="0" fillId="0" borderId="0" xfId="0" applyNumberFormat="1" applyBorder="1" applyAlignment="1">
      <alignment horizontal="center"/>
    </xf>
    <xf numFmtId="168" fontId="0" fillId="4" borderId="0" xfId="0" applyNumberFormat="1" applyFill="1" applyBorder="1" applyAlignment="1">
      <alignment horizontal="center"/>
    </xf>
    <xf numFmtId="169" fontId="0" fillId="0" borderId="0" xfId="0" applyNumberFormat="1" applyBorder="1"/>
    <xf numFmtId="169" fontId="0" fillId="4" borderId="0" xfId="0" applyNumberFormat="1" applyFill="1" applyBorder="1"/>
    <xf numFmtId="9" fontId="0" fillId="0" borderId="2" xfId="0" applyNumberFormat="1" applyBorder="1" applyAlignment="1">
      <alignment horizontal="center"/>
    </xf>
    <xf numFmtId="168" fontId="0" fillId="0" borderId="2" xfId="0" applyNumberFormat="1" applyBorder="1" applyAlignment="1">
      <alignment horizontal="center"/>
    </xf>
    <xf numFmtId="0" fontId="0" fillId="4" borderId="2" xfId="0" applyFill="1" applyBorder="1" applyAlignment="1">
      <alignment horizontal="center"/>
    </xf>
    <xf numFmtId="169" fontId="0" fillId="0" borderId="2" xfId="0" applyNumberFormat="1" applyBorder="1" applyAlignment="1">
      <alignment horizontal="center"/>
    </xf>
    <xf numFmtId="169" fontId="0" fillId="0" borderId="19" xfId="0" applyNumberFormat="1" applyBorder="1"/>
    <xf numFmtId="169" fontId="0" fillId="4" borderId="19" xfId="0" applyNumberFormat="1" applyFill="1" applyBorder="1"/>
    <xf numFmtId="169" fontId="0" fillId="0" borderId="7" xfId="0" applyNumberFormat="1" applyBorder="1" applyAlignment="1">
      <alignment horizontal="center"/>
    </xf>
    <xf numFmtId="2" fontId="0" fillId="0" borderId="39" xfId="0" applyNumberFormat="1" applyBorder="1" applyAlignment="1">
      <alignment horizontal="center"/>
    </xf>
    <xf numFmtId="0" fontId="0" fillId="0" borderId="33" xfId="0" applyBorder="1" applyAlignment="1">
      <alignment horizontal="center"/>
    </xf>
    <xf numFmtId="2" fontId="0" fillId="0" borderId="34" xfId="0" applyNumberFormat="1" applyBorder="1" applyAlignment="1">
      <alignment horizontal="center"/>
    </xf>
    <xf numFmtId="2" fontId="0" fillId="0" borderId="36" xfId="0" applyNumberFormat="1" applyBorder="1" applyAlignment="1">
      <alignment horizontal="center"/>
    </xf>
    <xf numFmtId="0" fontId="0" fillId="2" borderId="16" xfId="0" applyFill="1" applyBorder="1"/>
    <xf numFmtId="0" fontId="0" fillId="2" borderId="40" xfId="0" applyFill="1" applyBorder="1" applyAlignment="1">
      <alignment horizontal="center"/>
    </xf>
    <xf numFmtId="0" fontId="4" fillId="2" borderId="41" xfId="0" applyFont="1" applyFill="1" applyBorder="1" applyAlignment="1">
      <alignment horizontal="center"/>
    </xf>
    <xf numFmtId="0" fontId="4" fillId="2" borderId="42" xfId="0" applyFont="1" applyFill="1" applyBorder="1" applyAlignment="1">
      <alignment horizontal="center"/>
    </xf>
    <xf numFmtId="0" fontId="4" fillId="2" borderId="43" xfId="0" applyFont="1" applyFill="1" applyBorder="1" applyAlignment="1">
      <alignment horizontal="center"/>
    </xf>
    <xf numFmtId="49" fontId="4" fillId="2" borderId="15" xfId="0" applyNumberFormat="1" applyFont="1" applyFill="1" applyBorder="1" applyAlignment="1">
      <alignment horizontal="center"/>
    </xf>
    <xf numFmtId="0" fontId="4" fillId="2" borderId="44" xfId="0" applyFont="1" applyFill="1" applyBorder="1" applyAlignment="1">
      <alignment horizontal="center"/>
    </xf>
    <xf numFmtId="0" fontId="4" fillId="0" borderId="1" xfId="0" applyFont="1" applyFill="1" applyBorder="1" applyAlignment="1">
      <alignment horizontal="left" vertical="center"/>
    </xf>
    <xf numFmtId="2" fontId="0" fillId="0" borderId="45" xfId="0" applyNumberFormat="1" applyBorder="1" applyAlignment="1">
      <alignment horizontal="center" vertical="center"/>
    </xf>
    <xf numFmtId="0" fontId="4" fillId="0" borderId="46" xfId="0" applyFont="1" applyFill="1" applyBorder="1" applyAlignment="1">
      <alignment horizontal="left"/>
    </xf>
    <xf numFmtId="2" fontId="0" fillId="0" borderId="47" xfId="0" applyNumberFormat="1" applyBorder="1" applyAlignment="1">
      <alignment horizontal="center"/>
    </xf>
    <xf numFmtId="0" fontId="4" fillId="0" borderId="48" xfId="0" applyFont="1" applyFill="1" applyBorder="1" applyAlignment="1">
      <alignment horizontal="left"/>
    </xf>
    <xf numFmtId="2" fontId="0" fillId="0" borderId="49" xfId="0" applyNumberFormat="1" applyBorder="1" applyAlignment="1">
      <alignment horizontal="center"/>
    </xf>
    <xf numFmtId="0" fontId="4" fillId="0" borderId="50" xfId="0" applyFont="1" applyFill="1" applyBorder="1" applyAlignment="1">
      <alignment horizontal="left"/>
    </xf>
    <xf numFmtId="0" fontId="4" fillId="0" borderId="1" xfId="0" applyFont="1" applyFill="1" applyBorder="1" applyAlignment="1">
      <alignment horizontal="right"/>
    </xf>
    <xf numFmtId="0" fontId="4" fillId="0" borderId="48" xfId="0" applyFont="1" applyFill="1" applyBorder="1" applyAlignment="1">
      <alignment horizontal="right"/>
    </xf>
    <xf numFmtId="0" fontId="6" fillId="2" borderId="1" xfId="0" applyFont="1" applyFill="1" applyBorder="1" applyAlignment="1">
      <alignment horizontal="right"/>
    </xf>
    <xf numFmtId="2" fontId="0" fillId="2" borderId="45" xfId="0" applyNumberFormat="1" applyFill="1" applyBorder="1" applyAlignment="1">
      <alignment horizontal="center"/>
    </xf>
    <xf numFmtId="0" fontId="4" fillId="2" borderId="15" xfId="0" applyFont="1" applyFill="1" applyBorder="1"/>
    <xf numFmtId="2" fontId="4" fillId="2" borderId="24" xfId="0" applyNumberFormat="1" applyFont="1" applyFill="1" applyBorder="1" applyAlignment="1">
      <alignment horizontal="center"/>
    </xf>
    <xf numFmtId="2" fontId="0" fillId="2" borderId="5" xfId="0" applyNumberFormat="1" applyFill="1" applyBorder="1" applyAlignment="1">
      <alignment horizontal="center"/>
    </xf>
    <xf numFmtId="2" fontId="4" fillId="2" borderId="5" xfId="0" applyNumberFormat="1" applyFont="1" applyFill="1" applyBorder="1" applyAlignment="1">
      <alignment horizontal="center"/>
    </xf>
    <xf numFmtId="2" fontId="4" fillId="2" borderId="44" xfId="0" applyNumberFormat="1" applyFont="1" applyFill="1" applyBorder="1" applyAlignment="1">
      <alignment horizontal="center"/>
    </xf>
    <xf numFmtId="0" fontId="0" fillId="4" borderId="19" xfId="0" applyFill="1" applyBorder="1" applyAlignment="1">
      <alignment horizontal="center"/>
    </xf>
    <xf numFmtId="4" fontId="0" fillId="0" borderId="0" xfId="0" applyNumberFormat="1" applyFill="1" applyBorder="1"/>
    <xf numFmtId="4" fontId="4" fillId="3" borderId="14" xfId="0" applyNumberFormat="1" applyFont="1" applyFill="1" applyBorder="1"/>
    <xf numFmtId="4" fontId="0" fillId="0" borderId="51" xfId="0" applyNumberFormat="1" applyBorder="1" applyAlignment="1">
      <alignment horizontal="center"/>
    </xf>
    <xf numFmtId="168" fontId="5" fillId="0" borderId="0" xfId="0" applyNumberFormat="1" applyFont="1" applyBorder="1" applyAlignment="1">
      <alignment horizontal="center"/>
    </xf>
    <xf numFmtId="168" fontId="5" fillId="0" borderId="0" xfId="0" applyNumberFormat="1" applyFont="1" applyBorder="1"/>
    <xf numFmtId="168" fontId="0" fillId="0" borderId="0" xfId="0" applyNumberFormat="1" applyBorder="1"/>
    <xf numFmtId="9" fontId="5" fillId="0" borderId="0" xfId="0" applyNumberFormat="1" applyFont="1" applyBorder="1" applyAlignment="1">
      <alignment horizontal="center"/>
    </xf>
    <xf numFmtId="3" fontId="0" fillId="0" borderId="0" xfId="0" applyNumberFormat="1" applyBorder="1" applyAlignment="1">
      <alignment horizontal="center"/>
    </xf>
    <xf numFmtId="1" fontId="5" fillId="0" borderId="0" xfId="0" applyNumberFormat="1" applyFont="1" applyBorder="1" applyAlignment="1">
      <alignment horizontal="center"/>
    </xf>
    <xf numFmtId="16" fontId="0" fillId="0" borderId="22" xfId="0" applyNumberFormat="1" applyFill="1" applyBorder="1"/>
    <xf numFmtId="0" fontId="4" fillId="0" borderId="0" xfId="0" applyFont="1" applyBorder="1"/>
    <xf numFmtId="0" fontId="10" fillId="0" borderId="16" xfId="0" applyFont="1" applyBorder="1"/>
    <xf numFmtId="0" fontId="0" fillId="0" borderId="1" xfId="0" applyBorder="1" applyAlignment="1">
      <alignment horizontal="center"/>
    </xf>
    <xf numFmtId="0" fontId="4" fillId="0" borderId="1" xfId="0" applyFont="1" applyBorder="1" applyAlignment="1">
      <alignment horizontal="center"/>
    </xf>
    <xf numFmtId="0" fontId="4" fillId="2" borderId="19" xfId="0" applyFont="1" applyFill="1" applyBorder="1"/>
    <xf numFmtId="0" fontId="0" fillId="2" borderId="37" xfId="0" applyFill="1" applyBorder="1"/>
    <xf numFmtId="0" fontId="4" fillId="2" borderId="46" xfId="0" applyFont="1" applyFill="1" applyBorder="1" applyAlignment="1">
      <alignment horizontal="center"/>
    </xf>
    <xf numFmtId="0" fontId="0" fillId="0" borderId="17" xfId="0" applyBorder="1" applyAlignment="1">
      <alignment horizontal="right"/>
    </xf>
    <xf numFmtId="0" fontId="0" fillId="0" borderId="18" xfId="0" applyBorder="1" applyAlignment="1">
      <alignment horizontal="right"/>
    </xf>
    <xf numFmtId="0" fontId="4" fillId="0" borderId="0" xfId="0" applyFont="1" applyBorder="1" applyAlignment="1">
      <alignment horizontal="right"/>
    </xf>
    <xf numFmtId="0" fontId="4" fillId="0" borderId="2" xfId="0" applyFont="1" applyBorder="1" applyAlignment="1">
      <alignment horizontal="right"/>
    </xf>
    <xf numFmtId="0" fontId="0" fillId="0" borderId="0" xfId="0" applyBorder="1" applyAlignment="1">
      <alignment horizontal="right"/>
    </xf>
    <xf numFmtId="0" fontId="0" fillId="0" borderId="2" xfId="0" applyBorder="1" applyAlignment="1">
      <alignment horizontal="right"/>
    </xf>
    <xf numFmtId="2" fontId="4" fillId="2" borderId="37" xfId="0" applyNumberFormat="1" applyFont="1" applyFill="1" applyBorder="1" applyAlignment="1">
      <alignment horizontal="right"/>
    </xf>
    <xf numFmtId="2" fontId="4" fillId="2" borderId="38" xfId="0" applyNumberFormat="1" applyFont="1" applyFill="1" applyBorder="1" applyAlignment="1">
      <alignment horizontal="right"/>
    </xf>
    <xf numFmtId="2" fontId="7" fillId="0" borderId="0" xfId="0" applyNumberFormat="1" applyFont="1" applyBorder="1" applyAlignment="1">
      <alignment horizontal="right"/>
    </xf>
    <xf numFmtId="2" fontId="7" fillId="0" borderId="2" xfId="0" applyNumberFormat="1" applyFont="1" applyBorder="1" applyAlignment="1">
      <alignment horizontal="right"/>
    </xf>
    <xf numFmtId="2" fontId="4" fillId="2" borderId="19" xfId="0" applyNumberFormat="1" applyFont="1" applyFill="1" applyBorder="1" applyAlignment="1">
      <alignment horizontal="right"/>
    </xf>
    <xf numFmtId="2" fontId="4" fillId="2" borderId="7" xfId="0" applyNumberFormat="1" applyFont="1" applyFill="1" applyBorder="1" applyAlignment="1">
      <alignment horizontal="right"/>
    </xf>
    <xf numFmtId="0" fontId="0" fillId="0" borderId="0" xfId="0" applyAlignment="1">
      <alignment horizontal="right"/>
    </xf>
    <xf numFmtId="0" fontId="4" fillId="0" borderId="0" xfId="0" applyFont="1" applyFill="1" applyBorder="1"/>
    <xf numFmtId="2" fontId="4" fillId="0" borderId="0" xfId="0" applyNumberFormat="1" applyFont="1" applyFill="1" applyBorder="1" applyAlignment="1">
      <alignment horizontal="right"/>
    </xf>
    <xf numFmtId="2" fontId="4" fillId="0" borderId="2" xfId="0" applyNumberFormat="1" applyFont="1" applyFill="1" applyBorder="1" applyAlignment="1">
      <alignment horizontal="right"/>
    </xf>
    <xf numFmtId="0" fontId="0" fillId="0" borderId="1" xfId="0" applyBorder="1" applyAlignment="1">
      <alignment horizontal="left"/>
    </xf>
    <xf numFmtId="0" fontId="4" fillId="2" borderId="0" xfId="0" applyFont="1" applyFill="1" applyBorder="1"/>
    <xf numFmtId="0" fontId="4" fillId="2" borderId="16" xfId="0" applyFont="1" applyFill="1" applyBorder="1"/>
    <xf numFmtId="0" fontId="4" fillId="2" borderId="17" xfId="0" applyFont="1" applyFill="1" applyBorder="1"/>
    <xf numFmtId="0" fontId="0" fillId="2" borderId="17" xfId="0" applyFill="1" applyBorder="1"/>
    <xf numFmtId="0" fontId="0" fillId="2" borderId="18" xfId="0" applyFill="1" applyBorder="1"/>
    <xf numFmtId="0" fontId="4" fillId="2" borderId="1" xfId="0" applyFont="1" applyFill="1" applyBorder="1"/>
    <xf numFmtId="0" fontId="0" fillId="2" borderId="0" xfId="0" applyFill="1" applyBorder="1"/>
    <xf numFmtId="0" fontId="3" fillId="2" borderId="1" xfId="0" applyFont="1" applyFill="1" applyBorder="1"/>
    <xf numFmtId="0" fontId="3" fillId="2" borderId="0" xfId="0" applyFont="1" applyFill="1" applyBorder="1"/>
    <xf numFmtId="0" fontId="0" fillId="2" borderId="19" xfId="0" applyFill="1" applyBorder="1"/>
    <xf numFmtId="0" fontId="0" fillId="2" borderId="2" xfId="0" applyFill="1" applyBorder="1" applyAlignment="1"/>
    <xf numFmtId="0" fontId="0" fillId="2" borderId="2" xfId="0" applyFill="1" applyBorder="1"/>
    <xf numFmtId="0" fontId="0" fillId="2" borderId="15" xfId="0" applyFill="1" applyBorder="1"/>
    <xf numFmtId="0" fontId="2" fillId="2" borderId="19" xfId="0" applyFont="1" applyFill="1" applyBorder="1"/>
    <xf numFmtId="0" fontId="0" fillId="2" borderId="7" xfId="0" applyFill="1" applyBorder="1"/>
    <xf numFmtId="170" fontId="0" fillId="0" borderId="23" xfId="0" applyNumberFormat="1" applyBorder="1" applyAlignment="1">
      <alignment horizontal="center"/>
    </xf>
    <xf numFmtId="170" fontId="0" fillId="0" borderId="23" xfId="0" applyNumberFormat="1" applyFill="1" applyBorder="1" applyAlignment="1">
      <alignment horizontal="center"/>
    </xf>
    <xf numFmtId="170" fontId="0" fillId="0" borderId="23" xfId="0" applyNumberFormat="1" applyFill="1" applyBorder="1"/>
    <xf numFmtId="0" fontId="4" fillId="0" borderId="15" xfId="0" applyFont="1" applyFill="1" applyBorder="1" applyAlignment="1">
      <alignment horizontal="left"/>
    </xf>
    <xf numFmtId="2" fontId="0" fillId="0" borderId="44" xfId="0" applyNumberFormat="1" applyBorder="1" applyAlignment="1">
      <alignment horizontal="center"/>
    </xf>
    <xf numFmtId="4" fontId="0" fillId="0" borderId="28" xfId="0" applyNumberFormat="1" applyBorder="1" applyAlignment="1">
      <alignment horizontal="center" vertical="center"/>
    </xf>
    <xf numFmtId="2" fontId="7" fillId="0" borderId="3" xfId="0" applyNumberFormat="1" applyFont="1" applyBorder="1" applyAlignment="1">
      <alignment horizontal="right"/>
    </xf>
    <xf numFmtId="0" fontId="4" fillId="2" borderId="52" xfId="0" applyFont="1" applyFill="1" applyBorder="1" applyAlignment="1">
      <alignment horizontal="center"/>
    </xf>
    <xf numFmtId="2" fontId="4" fillId="2" borderId="42" xfId="0" applyNumberFormat="1" applyFont="1" applyFill="1" applyBorder="1" applyAlignment="1">
      <alignment horizontal="right"/>
    </xf>
    <xf numFmtId="2" fontId="4" fillId="2" borderId="18" xfId="0" applyNumberFormat="1" applyFont="1" applyFill="1" applyBorder="1" applyAlignment="1">
      <alignment horizontal="right"/>
    </xf>
    <xf numFmtId="0" fontId="4" fillId="0" borderId="53" xfId="0" applyFont="1" applyBorder="1" applyAlignment="1">
      <alignment horizontal="center"/>
    </xf>
    <xf numFmtId="0" fontId="4" fillId="2" borderId="54" xfId="0" applyFont="1" applyFill="1" applyBorder="1" applyAlignment="1">
      <alignment horizontal="center"/>
    </xf>
    <xf numFmtId="2" fontId="4" fillId="2" borderId="5" xfId="0" applyNumberFormat="1" applyFont="1" applyFill="1" applyBorder="1" applyAlignment="1">
      <alignment horizontal="right"/>
    </xf>
    <xf numFmtId="0" fontId="0" fillId="2" borderId="17" xfId="0" applyFill="1" applyBorder="1" applyAlignment="1">
      <alignment horizontal="center"/>
    </xf>
    <xf numFmtId="2" fontId="4" fillId="2" borderId="42" xfId="0" applyNumberFormat="1" applyFont="1" applyFill="1" applyBorder="1" applyAlignment="1">
      <alignment horizontal="center"/>
    </xf>
    <xf numFmtId="2" fontId="4" fillId="2" borderId="18" xfId="0" applyNumberFormat="1" applyFont="1" applyFill="1" applyBorder="1" applyAlignment="1">
      <alignment horizontal="center"/>
    </xf>
    <xf numFmtId="0" fontId="7" fillId="0" borderId="1" xfId="0" applyFont="1" applyBorder="1" applyAlignment="1">
      <alignment horizontal="left"/>
    </xf>
    <xf numFmtId="0" fontId="4" fillId="2" borderId="16" xfId="0" applyFont="1" applyFill="1" applyBorder="1" applyAlignment="1">
      <alignment horizontal="right" vertical="center"/>
    </xf>
    <xf numFmtId="49" fontId="4" fillId="2" borderId="17" xfId="0" applyNumberFormat="1" applyFont="1" applyFill="1" applyBorder="1" applyAlignment="1">
      <alignment vertical="center"/>
    </xf>
    <xf numFmtId="0" fontId="4" fillId="2" borderId="17" xfId="0" applyFont="1" applyFill="1" applyBorder="1" applyAlignment="1">
      <alignment horizontal="right" vertical="center"/>
    </xf>
    <xf numFmtId="0" fontId="4" fillId="2" borderId="18" xfId="0" applyFont="1" applyFill="1" applyBorder="1" applyAlignment="1">
      <alignment horizontal="right" vertical="center"/>
    </xf>
    <xf numFmtId="0" fontId="0" fillId="2" borderId="0" xfId="0" applyFill="1" applyBorder="1" applyAlignment="1">
      <alignment horizontal="right"/>
    </xf>
    <xf numFmtId="0" fontId="0" fillId="2" borderId="2" xfId="0" applyFill="1" applyBorder="1" applyAlignment="1">
      <alignment horizontal="right"/>
    </xf>
    <xf numFmtId="0" fontId="0" fillId="2" borderId="19" xfId="0" applyFill="1" applyBorder="1" applyAlignment="1">
      <alignment horizontal="left"/>
    </xf>
    <xf numFmtId="0" fontId="0" fillId="2" borderId="19" xfId="0" applyFill="1" applyBorder="1" applyAlignment="1">
      <alignment horizontal="right"/>
    </xf>
    <xf numFmtId="0" fontId="0" fillId="2" borderId="7" xfId="0" applyFill="1" applyBorder="1" applyAlignment="1">
      <alignment horizontal="right"/>
    </xf>
    <xf numFmtId="0" fontId="4" fillId="2" borderId="1" xfId="0" applyFont="1" applyFill="1" applyBorder="1" applyAlignment="1">
      <alignment horizontal="right"/>
    </xf>
    <xf numFmtId="0" fontId="4" fillId="2" borderId="15" xfId="0" applyFont="1" applyFill="1" applyBorder="1" applyAlignment="1">
      <alignment horizontal="right"/>
    </xf>
    <xf numFmtId="0" fontId="0" fillId="2" borderId="14" xfId="0" applyFill="1" applyBorder="1"/>
    <xf numFmtId="170" fontId="0" fillId="3" borderId="22" xfId="0" applyNumberFormat="1" applyFill="1" applyBorder="1" applyAlignment="1">
      <alignment horizontal="center"/>
    </xf>
    <xf numFmtId="0" fontId="0" fillId="2" borderId="0" xfId="0" applyFill="1" applyBorder="1" applyAlignment="1">
      <alignment horizontal="center"/>
    </xf>
    <xf numFmtId="170" fontId="0" fillId="0" borderId="21" xfId="0" applyNumberFormat="1" applyBorder="1" applyAlignment="1">
      <alignment horizontal="center"/>
    </xf>
    <xf numFmtId="4" fontId="0" fillId="0" borderId="25" xfId="0" applyNumberFormat="1" applyBorder="1" applyAlignment="1">
      <alignment horizontal="right"/>
    </xf>
    <xf numFmtId="4" fontId="4" fillId="3" borderId="26" xfId="0" applyNumberFormat="1" applyFont="1" applyFill="1" applyBorder="1"/>
    <xf numFmtId="4" fontId="0" fillId="2" borderId="0" xfId="0" applyNumberFormat="1" applyFill="1" applyBorder="1"/>
    <xf numFmtId="170" fontId="0" fillId="0" borderId="22" xfId="0" applyNumberFormat="1" applyBorder="1" applyAlignment="1">
      <alignment horizontal="center"/>
    </xf>
    <xf numFmtId="168" fontId="5" fillId="0" borderId="14" xfId="0" applyNumberFormat="1" applyFont="1" applyBorder="1" applyAlignment="1">
      <alignment horizontal="center"/>
    </xf>
    <xf numFmtId="0" fontId="0" fillId="2" borderId="0" xfId="0" applyFill="1" applyBorder="1" applyAlignment="1"/>
    <xf numFmtId="0" fontId="0" fillId="0" borderId="17" xfId="0" applyFill="1" applyBorder="1"/>
    <xf numFmtId="0" fontId="0" fillId="0" borderId="0" xfId="0" applyFill="1" applyBorder="1"/>
    <xf numFmtId="0" fontId="0" fillId="0" borderId="19" xfId="0" applyFill="1" applyBorder="1"/>
    <xf numFmtId="3" fontId="0" fillId="0" borderId="27" xfId="0" applyNumberFormat="1" applyFill="1" applyBorder="1" applyAlignment="1">
      <alignment horizontal="center"/>
    </xf>
    <xf numFmtId="0" fontId="0" fillId="0" borderId="27" xfId="0" applyFill="1" applyBorder="1"/>
    <xf numFmtId="3" fontId="0" fillId="0" borderId="3" xfId="0" applyNumberFormat="1" applyFill="1" applyBorder="1" applyAlignment="1">
      <alignment horizontal="center"/>
    </xf>
    <xf numFmtId="0" fontId="4" fillId="0" borderId="37" xfId="0" applyFont="1" applyBorder="1"/>
    <xf numFmtId="2" fontId="7" fillId="0" borderId="6" xfId="0" applyNumberFormat="1" applyFont="1" applyBorder="1" applyAlignment="1">
      <alignment horizontal="right"/>
    </xf>
    <xf numFmtId="0" fontId="4" fillId="0" borderId="14" xfId="0" applyFont="1" applyBorder="1"/>
    <xf numFmtId="2" fontId="7" fillId="0" borderId="4" xfId="0" applyNumberFormat="1" applyFont="1" applyBorder="1" applyAlignment="1">
      <alignment horizontal="right"/>
    </xf>
    <xf numFmtId="2" fontId="7" fillId="0" borderId="37" xfId="0" applyNumberFormat="1" applyFont="1" applyBorder="1" applyAlignment="1">
      <alignment horizontal="right"/>
    </xf>
    <xf numFmtId="2" fontId="7" fillId="0" borderId="14" xfId="0" applyNumberFormat="1" applyFont="1" applyBorder="1" applyAlignment="1">
      <alignment horizontal="right"/>
    </xf>
    <xf numFmtId="3" fontId="4" fillId="3" borderId="26" xfId="0" applyNumberFormat="1" applyFont="1" applyFill="1" applyBorder="1"/>
    <xf numFmtId="3" fontId="4" fillId="3" borderId="6" xfId="0" applyNumberFormat="1" applyFont="1" applyFill="1" applyBorder="1" applyAlignment="1">
      <alignment horizontal="center"/>
    </xf>
    <xf numFmtId="1" fontId="0" fillId="0" borderId="21" xfId="0" applyNumberFormat="1" applyBorder="1" applyAlignment="1">
      <alignment horizontal="center"/>
    </xf>
    <xf numFmtId="0" fontId="4" fillId="0" borderId="55" xfId="0" applyFont="1" applyBorder="1" applyAlignment="1">
      <alignment horizontal="center"/>
    </xf>
    <xf numFmtId="2" fontId="7" fillId="0" borderId="38" xfId="0" applyNumberFormat="1" applyFont="1" applyBorder="1" applyAlignment="1">
      <alignment horizontal="right"/>
    </xf>
    <xf numFmtId="0" fontId="4" fillId="0" borderId="56" xfId="0" applyFont="1" applyBorder="1" applyAlignment="1">
      <alignment horizontal="center"/>
    </xf>
    <xf numFmtId="2" fontId="7" fillId="0" borderId="39" xfId="0" applyNumberFormat="1" applyFont="1" applyBorder="1" applyAlignment="1">
      <alignment horizontal="right"/>
    </xf>
    <xf numFmtId="0" fontId="4" fillId="0" borderId="46" xfId="0" applyFont="1" applyBorder="1" applyAlignment="1">
      <alignment horizontal="center"/>
    </xf>
    <xf numFmtId="0" fontId="4" fillId="0" borderId="48" xfId="0" applyFont="1" applyBorder="1" applyAlignment="1">
      <alignment horizontal="center"/>
    </xf>
    <xf numFmtId="0" fontId="4" fillId="4" borderId="16" xfId="0" applyFont="1" applyFill="1" applyBorder="1"/>
    <xf numFmtId="0" fontId="0" fillId="4" borderId="17" xfId="0" applyFill="1" applyBorder="1" applyAlignment="1">
      <alignment horizontal="center"/>
    </xf>
    <xf numFmtId="0" fontId="0" fillId="4" borderId="17" xfId="0" applyFill="1" applyBorder="1"/>
    <xf numFmtId="0" fontId="0" fillId="4" borderId="18" xfId="0" applyFill="1" applyBorder="1"/>
    <xf numFmtId="3" fontId="0" fillId="5" borderId="25" xfId="0" applyNumberFormat="1" applyFill="1" applyBorder="1" applyAlignment="1">
      <alignment horizontal="center"/>
    </xf>
    <xf numFmtId="3" fontId="0" fillId="5" borderId="4" xfId="0" applyNumberFormat="1" applyFill="1" applyBorder="1"/>
    <xf numFmtId="3" fontId="0" fillId="2" borderId="0" xfId="0" applyNumberFormat="1" applyFill="1"/>
    <xf numFmtId="2" fontId="0" fillId="1" borderId="4" xfId="0" applyNumberFormat="1" applyFill="1" applyBorder="1" applyAlignment="1">
      <alignment horizontal="center"/>
    </xf>
    <xf numFmtId="2" fontId="0" fillId="1" borderId="6" xfId="0" applyNumberFormat="1" applyFill="1" applyBorder="1" applyAlignment="1">
      <alignment horizontal="center"/>
    </xf>
    <xf numFmtId="2" fontId="0" fillId="1" borderId="36" xfId="0" applyNumberFormat="1" applyFill="1" applyBorder="1" applyAlignment="1">
      <alignment horizontal="center"/>
    </xf>
    <xf numFmtId="2" fontId="0" fillId="1" borderId="3" xfId="0" applyNumberFormat="1" applyFill="1" applyBorder="1" applyAlignment="1">
      <alignment horizontal="center"/>
    </xf>
    <xf numFmtId="2" fontId="0" fillId="1" borderId="3" xfId="0" applyNumberFormat="1" applyFill="1" applyBorder="1" applyAlignment="1">
      <alignment horizontal="center" vertical="center"/>
    </xf>
    <xf numFmtId="2" fontId="0" fillId="1" borderId="37" xfId="0" applyNumberFormat="1" applyFill="1" applyBorder="1" applyAlignment="1">
      <alignment horizontal="center"/>
    </xf>
    <xf numFmtId="2" fontId="0" fillId="1" borderId="0" xfId="0" applyNumberFormat="1" applyFill="1" applyBorder="1" applyAlignment="1">
      <alignment horizontal="center"/>
    </xf>
    <xf numFmtId="4" fontId="0" fillId="0" borderId="2" xfId="0" applyNumberFormat="1" applyBorder="1" applyAlignment="1">
      <alignment horizontal="center"/>
    </xf>
    <xf numFmtId="4" fontId="0" fillId="0" borderId="39" xfId="0" applyNumberFormat="1" applyBorder="1" applyAlignment="1">
      <alignment horizontal="center"/>
    </xf>
    <xf numFmtId="164" fontId="0" fillId="0" borderId="6" xfId="0" applyNumberFormat="1" applyBorder="1" applyAlignment="1">
      <alignment horizontal="center"/>
    </xf>
    <xf numFmtId="167" fontId="0" fillId="0" borderId="3" xfId="0" applyNumberFormat="1" applyBorder="1" applyAlignment="1">
      <alignment horizontal="center"/>
    </xf>
    <xf numFmtId="0" fontId="0" fillId="0" borderId="4" xfId="0" applyBorder="1" applyAlignment="1">
      <alignment horizontal="center"/>
    </xf>
    <xf numFmtId="0" fontId="15" fillId="0" borderId="1" xfId="0" applyFont="1" applyFill="1" applyBorder="1" applyAlignment="1">
      <alignment horizontal="left"/>
    </xf>
    <xf numFmtId="0" fontId="7" fillId="2" borderId="33" xfId="0" applyFont="1" applyFill="1" applyBorder="1" applyAlignment="1">
      <alignment horizontal="center"/>
    </xf>
    <xf numFmtId="0" fontId="7" fillId="2" borderId="35" xfId="0" applyFont="1" applyFill="1" applyBorder="1" applyAlignment="1">
      <alignment horizontal="center"/>
    </xf>
    <xf numFmtId="0" fontId="4" fillId="3" borderId="0" xfId="0" applyFont="1" applyFill="1" applyAlignment="1">
      <alignment horizontal="center"/>
    </xf>
    <xf numFmtId="0" fontId="0" fillId="0" borderId="0" xfId="0" applyFill="1" applyBorder="1" applyAlignment="1"/>
    <xf numFmtId="0" fontId="0" fillId="0" borderId="0" xfId="0" applyBorder="1" applyAlignment="1">
      <alignment horizontal="left"/>
    </xf>
    <xf numFmtId="0" fontId="0" fillId="2" borderId="0" xfId="0" applyFill="1" applyAlignment="1">
      <alignment horizontal="center"/>
    </xf>
    <xf numFmtId="0" fontId="0" fillId="0" borderId="0" xfId="0" applyFill="1" applyBorder="1" applyAlignment="1">
      <alignment horizontal="left"/>
    </xf>
    <xf numFmtId="0" fontId="7" fillId="0" borderId="0" xfId="0" applyFont="1" applyFill="1" applyBorder="1" applyAlignment="1"/>
    <xf numFmtId="0" fontId="0" fillId="0" borderId="0" xfId="0" applyAlignment="1">
      <alignment horizontal="right"/>
    </xf>
    <xf numFmtId="170" fontId="0" fillId="0" borderId="23" xfId="0" applyNumberFormat="1" applyFill="1" applyBorder="1" applyAlignment="1">
      <alignment horizontal="center"/>
    </xf>
    <xf numFmtId="0" fontId="17" fillId="0" borderId="36" xfId="0" applyFont="1" applyBorder="1"/>
    <xf numFmtId="0" fontId="0" fillId="0" borderId="36" xfId="0" applyBorder="1"/>
    <xf numFmtId="0" fontId="7" fillId="0" borderId="36" xfId="0" applyFont="1" applyBorder="1"/>
    <xf numFmtId="0" fontId="4" fillId="0" borderId="36" xfId="0" applyFont="1" applyBorder="1"/>
    <xf numFmtId="171" fontId="0" fillId="0" borderId="36" xfId="0" applyNumberFormat="1" applyBorder="1"/>
    <xf numFmtId="0" fontId="0" fillId="3" borderId="0" xfId="0" applyFont="1" applyFill="1"/>
    <xf numFmtId="4" fontId="7" fillId="0" borderId="0" xfId="0" applyNumberFormat="1" applyFont="1" applyBorder="1" applyAlignment="1">
      <alignment horizontal="right"/>
    </xf>
    <xf numFmtId="0" fontId="7" fillId="0" borderId="16" xfId="0" applyFont="1" applyFill="1" applyBorder="1" applyAlignment="1">
      <alignment horizontal="left"/>
    </xf>
    <xf numFmtId="0" fontId="4" fillId="0" borderId="17" xfId="0" applyFont="1" applyFill="1" applyBorder="1"/>
    <xf numFmtId="2" fontId="4" fillId="0" borderId="17" xfId="0" applyNumberFormat="1" applyFont="1" applyFill="1" applyBorder="1" applyAlignment="1">
      <alignment horizontal="right"/>
    </xf>
    <xf numFmtId="2" fontId="4" fillId="0" borderId="18" xfId="0" applyNumberFormat="1" applyFont="1" applyFill="1" applyBorder="1" applyAlignment="1">
      <alignment horizontal="right"/>
    </xf>
    <xf numFmtId="0" fontId="4" fillId="0" borderId="15" xfId="0" applyFont="1" applyBorder="1" applyAlignment="1">
      <alignment horizontal="center"/>
    </xf>
    <xf numFmtId="0" fontId="4" fillId="0" borderId="19" xfId="0" applyFont="1" applyBorder="1"/>
    <xf numFmtId="2" fontId="7" fillId="0" borderId="19" xfId="0" applyNumberFormat="1" applyFont="1" applyBorder="1" applyAlignment="1">
      <alignment horizontal="right"/>
    </xf>
    <xf numFmtId="2" fontId="7" fillId="0" borderId="7" xfId="0" applyNumberFormat="1" applyFont="1" applyBorder="1" applyAlignment="1">
      <alignment horizontal="right"/>
    </xf>
    <xf numFmtId="164" fontId="0" fillId="0" borderId="21" xfId="0" applyNumberFormat="1" applyBorder="1" applyAlignment="1">
      <alignment horizontal="center"/>
    </xf>
    <xf numFmtId="167" fontId="0" fillId="0" borderId="23" xfId="0" applyNumberFormat="1" applyBorder="1" applyAlignment="1">
      <alignment horizontal="center"/>
    </xf>
    <xf numFmtId="2" fontId="0" fillId="1" borderId="34" xfId="0" applyNumberFormat="1" applyFill="1" applyBorder="1" applyAlignment="1">
      <alignment horizontal="center"/>
    </xf>
    <xf numFmtId="2" fontId="0" fillId="1" borderId="26" xfId="0" applyNumberFormat="1" applyFill="1" applyBorder="1" applyAlignment="1">
      <alignment horizontal="center"/>
    </xf>
    <xf numFmtId="2" fontId="0" fillId="1" borderId="30" xfId="0" applyNumberFormat="1" applyFill="1" applyBorder="1" applyAlignment="1">
      <alignment horizontal="center"/>
    </xf>
    <xf numFmtId="4" fontId="0" fillId="0" borderId="32" xfId="0" applyNumberFormat="1" applyBorder="1" applyAlignment="1">
      <alignment horizontal="center"/>
    </xf>
    <xf numFmtId="166" fontId="4" fillId="0" borderId="57" xfId="0" applyNumberFormat="1" applyFont="1" applyBorder="1" applyAlignment="1">
      <alignment horizontal="center"/>
    </xf>
    <xf numFmtId="2" fontId="4" fillId="2" borderId="6" xfId="0" applyNumberFormat="1" applyFont="1" applyFill="1" applyBorder="1" applyAlignment="1">
      <alignment horizontal="right"/>
    </xf>
    <xf numFmtId="2" fontId="4" fillId="2" borderId="4" xfId="0" applyNumberFormat="1" applyFont="1" applyFill="1" applyBorder="1" applyAlignment="1">
      <alignment horizontal="right"/>
    </xf>
    <xf numFmtId="0" fontId="0" fillId="2" borderId="25" xfId="0" applyFill="1" applyBorder="1"/>
    <xf numFmtId="0" fontId="4" fillId="0" borderId="25" xfId="0" applyFont="1" applyBorder="1"/>
    <xf numFmtId="0" fontId="4" fillId="0" borderId="27" xfId="0" applyFont="1" applyBorder="1"/>
    <xf numFmtId="0" fontId="4" fillId="0" borderId="26" xfId="0" applyFont="1" applyBorder="1"/>
    <xf numFmtId="0" fontId="4" fillId="2" borderId="26" xfId="0" applyFont="1" applyFill="1" applyBorder="1"/>
    <xf numFmtId="0" fontId="4" fillId="0" borderId="30" xfId="0" applyFont="1" applyBorder="1" applyAlignment="1">
      <alignment horizontal="center"/>
    </xf>
    <xf numFmtId="0" fontId="4" fillId="0" borderId="32" xfId="0" applyFont="1" applyBorder="1" applyAlignment="1">
      <alignment horizontal="center"/>
    </xf>
    <xf numFmtId="0" fontId="4" fillId="0" borderId="31" xfId="0" applyFont="1" applyBorder="1" applyAlignment="1">
      <alignment horizontal="center"/>
    </xf>
    <xf numFmtId="0" fontId="4" fillId="3" borderId="0" xfId="0" applyFont="1" applyFill="1" applyAlignment="1">
      <alignment horizontal="center" vertical="center"/>
    </xf>
    <xf numFmtId="0" fontId="7" fillId="0" borderId="0" xfId="0" applyFont="1" applyAlignment="1">
      <alignment horizontal="center" vertical="center"/>
    </xf>
    <xf numFmtId="0" fontId="4" fillId="3" borderId="0" xfId="0" applyFont="1" applyFill="1" applyAlignment="1">
      <alignment horizontal="center"/>
    </xf>
    <xf numFmtId="0" fontId="7" fillId="0" borderId="0" xfId="0" applyFont="1" applyAlignment="1">
      <alignment horizontal="center"/>
    </xf>
    <xf numFmtId="4" fontId="0" fillId="0" borderId="0" xfId="0" applyNumberFormat="1" applyFill="1" applyBorder="1" applyAlignment="1">
      <alignment horizontal="left"/>
    </xf>
    <xf numFmtId="0" fontId="0" fillId="0" borderId="0" xfId="0" applyBorder="1" applyAlignment="1">
      <alignment horizontal="left"/>
    </xf>
    <xf numFmtId="0" fontId="0" fillId="2" borderId="37" xfId="0" applyFill="1" applyBorder="1" applyAlignment="1"/>
    <xf numFmtId="0" fontId="0" fillId="0" borderId="37" xfId="0" applyBorder="1" applyAlignment="1"/>
    <xf numFmtId="0" fontId="4" fillId="2" borderId="6" xfId="0" applyFont="1" applyFill="1" applyBorder="1" applyAlignment="1">
      <alignment horizontal="center" vertical="center" textRotation="89"/>
    </xf>
    <xf numFmtId="0" fontId="4" fillId="2" borderId="3" xfId="0" applyFont="1" applyFill="1" applyBorder="1" applyAlignment="1">
      <alignment horizontal="center" vertical="center" textRotation="89"/>
    </xf>
    <xf numFmtId="0" fontId="4" fillId="2" borderId="4" xfId="0" applyFont="1" applyFill="1" applyBorder="1" applyAlignment="1">
      <alignment horizontal="center" vertical="center" textRotation="89"/>
    </xf>
    <xf numFmtId="0" fontId="4" fillId="2" borderId="6" xfId="0" applyFont="1" applyFill="1" applyBorder="1" applyAlignment="1">
      <alignment horizontal="center" vertical="center" textRotation="90"/>
    </xf>
    <xf numFmtId="0" fontId="4" fillId="2" borderId="3" xfId="0" applyFont="1" applyFill="1" applyBorder="1" applyAlignment="1">
      <alignment horizontal="center" vertical="center" textRotation="90"/>
    </xf>
    <xf numFmtId="0" fontId="4" fillId="2" borderId="4" xfId="0" applyFont="1" applyFill="1" applyBorder="1" applyAlignment="1">
      <alignment horizontal="center" vertical="center" textRotation="90"/>
    </xf>
    <xf numFmtId="4" fontId="0" fillId="0" borderId="0" xfId="0" applyNumberFormat="1" applyBorder="1" applyAlignment="1">
      <alignment horizontal="center"/>
    </xf>
    <xf numFmtId="0" fontId="0" fillId="0" borderId="0" xfId="0" applyBorder="1" applyAlignment="1"/>
    <xf numFmtId="4" fontId="0" fillId="0" borderId="14" xfId="0" applyNumberFormat="1" applyBorder="1" applyAlignment="1">
      <alignment horizontal="center"/>
    </xf>
    <xf numFmtId="0" fontId="0" fillId="0" borderId="14" xfId="0" applyBorder="1" applyAlignment="1"/>
    <xf numFmtId="4" fontId="0" fillId="2" borderId="37" xfId="0" applyNumberFormat="1" applyFill="1" applyBorder="1" applyAlignment="1">
      <alignment horizontal="center"/>
    </xf>
    <xf numFmtId="0" fontId="0" fillId="0" borderId="14" xfId="0" applyFill="1" applyBorder="1" applyAlignment="1"/>
    <xf numFmtId="0" fontId="7" fillId="0" borderId="0" xfId="0" applyFont="1" applyFill="1" applyBorder="1" applyAlignment="1"/>
    <xf numFmtId="0" fontId="0" fillId="2" borderId="0" xfId="0" applyFill="1" applyAlignment="1">
      <alignment horizontal="center"/>
    </xf>
    <xf numFmtId="0" fontId="5" fillId="0" borderId="16" xfId="0" applyFont="1" applyBorder="1" applyAlignment="1">
      <alignment horizontal="center"/>
    </xf>
    <xf numFmtId="0" fontId="5" fillId="0" borderId="18" xfId="0" applyFont="1" applyBorder="1" applyAlignment="1">
      <alignment horizontal="center"/>
    </xf>
    <xf numFmtId="170" fontId="0" fillId="0" borderId="23" xfId="0" applyNumberFormat="1" applyFill="1" applyBorder="1" applyAlignment="1">
      <alignment horizontal="center"/>
    </xf>
    <xf numFmtId="170" fontId="0" fillId="0" borderId="0" xfId="0" applyNumberFormat="1" applyFill="1" applyBorder="1" applyAlignment="1">
      <alignment horizontal="center"/>
    </xf>
    <xf numFmtId="4" fontId="4" fillId="3" borderId="21" xfId="0" applyNumberFormat="1" applyFont="1" applyFill="1" applyBorder="1" applyAlignment="1">
      <alignment horizontal="right"/>
    </xf>
    <xf numFmtId="0" fontId="0" fillId="3" borderId="37" xfId="0" applyFill="1" applyBorder="1" applyAlignment="1">
      <alignment horizontal="right"/>
    </xf>
    <xf numFmtId="0" fontId="7" fillId="2" borderId="35" xfId="0" applyFont="1" applyFill="1" applyBorder="1" applyAlignment="1">
      <alignment horizontal="center"/>
    </xf>
    <xf numFmtId="0" fontId="0" fillId="0" borderId="35" xfId="0" applyBorder="1" applyAlignment="1"/>
    <xf numFmtId="0" fontId="0" fillId="0" borderId="0" xfId="0" applyFill="1" applyBorder="1" applyAlignment="1">
      <alignment horizontal="left"/>
    </xf>
    <xf numFmtId="0" fontId="7" fillId="0" borderId="0" xfId="0" applyFont="1" applyFill="1" applyAlignment="1">
      <alignment horizontal="right"/>
    </xf>
    <xf numFmtId="0" fontId="0" fillId="0" borderId="0" xfId="0" applyAlignment="1">
      <alignment horizontal="right"/>
    </xf>
    <xf numFmtId="0" fontId="0" fillId="0" borderId="0" xfId="0" applyFill="1" applyBorder="1" applyAlignment="1"/>
    <xf numFmtId="0" fontId="0" fillId="0" borderId="0" xfId="0" applyFill="1" applyAlignment="1">
      <alignment horizontal="right"/>
    </xf>
    <xf numFmtId="0" fontId="0" fillId="0" borderId="0" xfId="0" applyFill="1" applyAlignment="1">
      <alignment horizontal="left"/>
    </xf>
    <xf numFmtId="0" fontId="0" fillId="2" borderId="37" xfId="0" applyFill="1" applyBorder="1" applyAlignment="1">
      <alignment horizontal="center"/>
    </xf>
    <xf numFmtId="0" fontId="0" fillId="2" borderId="25" xfId="0" applyFill="1" applyBorder="1" applyAlignment="1">
      <alignment horizontal="center"/>
    </xf>
    <xf numFmtId="0" fontId="0" fillId="0" borderId="26" xfId="0" applyFill="1" applyBorder="1" applyAlignment="1"/>
    <xf numFmtId="3" fontId="0" fillId="0" borderId="0" xfId="0" applyNumberFormat="1" applyFill="1" applyAlignment="1">
      <alignment horizontal="left"/>
    </xf>
    <xf numFmtId="49" fontId="12" fillId="0" borderId="0" xfId="0" applyNumberFormat="1" applyFont="1" applyFill="1" applyBorder="1" applyAlignment="1">
      <alignment horizontal="center"/>
    </xf>
    <xf numFmtId="0" fontId="0" fillId="0" borderId="27" xfId="0" applyBorder="1" applyAlignment="1">
      <alignment horizontal="left"/>
    </xf>
    <xf numFmtId="0" fontId="0" fillId="0" borderId="14" xfId="0" applyBorder="1" applyAlignment="1">
      <alignment horizontal="left"/>
    </xf>
    <xf numFmtId="0" fontId="0" fillId="0" borderId="26" xfId="0" applyBorder="1" applyAlignment="1">
      <alignment horizontal="left"/>
    </xf>
    <xf numFmtId="0" fontId="0" fillId="0" borderId="34" xfId="0" applyBorder="1" applyAlignment="1"/>
    <xf numFmtId="0" fontId="0" fillId="2" borderId="33" xfId="0" applyFill="1" applyBorder="1" applyAlignment="1">
      <alignment horizontal="center"/>
    </xf>
    <xf numFmtId="0" fontId="0" fillId="2" borderId="35" xfId="0" applyFill="1" applyBorder="1" applyAlignment="1">
      <alignment horizontal="center"/>
    </xf>
    <xf numFmtId="3" fontId="5" fillId="0" borderId="11" xfId="0" applyNumberFormat="1" applyFont="1" applyBorder="1" applyAlignment="1">
      <alignment horizontal="left"/>
    </xf>
    <xf numFmtId="0" fontId="4" fillId="2" borderId="42" xfId="0" applyFont="1" applyFill="1" applyBorder="1" applyAlignment="1">
      <alignment horizontal="center" vertical="center" wrapText="1"/>
    </xf>
    <xf numFmtId="0" fontId="0" fillId="0" borderId="5" xfId="0" applyBorder="1" applyAlignment="1">
      <alignment horizontal="center" vertical="center" wrapText="1"/>
    </xf>
    <xf numFmtId="0" fontId="7" fillId="2" borderId="33" xfId="0" applyFont="1" applyFill="1" applyBorder="1" applyAlignment="1">
      <alignment horizontal="center"/>
    </xf>
    <xf numFmtId="0" fontId="4" fillId="3" borderId="0" xfId="0" applyFont="1" applyFill="1" applyAlignment="1">
      <alignment horizontal="center" vertical="center" wrapText="1"/>
    </xf>
    <xf numFmtId="0" fontId="0" fillId="0" borderId="0" xfId="0" applyAlignment="1"/>
    <xf numFmtId="0" fontId="4" fillId="3" borderId="22" xfId="0" applyFont="1" applyFill="1" applyBorder="1" applyAlignment="1">
      <alignment horizontal="right"/>
    </xf>
    <xf numFmtId="3" fontId="5" fillId="0" borderId="10" xfId="0" applyNumberFormat="1" applyFont="1" applyBorder="1" applyAlignment="1">
      <alignment horizontal="left"/>
    </xf>
    <xf numFmtId="0" fontId="7" fillId="0" borderId="14" xfId="0" applyFont="1" applyFill="1" applyBorder="1" applyAlignment="1"/>
    <xf numFmtId="0" fontId="7" fillId="0" borderId="0" xfId="0" applyFont="1" applyFill="1" applyBorder="1" applyAlignment="1">
      <alignment horizontal="left"/>
    </xf>
  </cellXfs>
  <cellStyles count="1">
    <cellStyle name="Standa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46</xdr:col>
      <xdr:colOff>85725</xdr:colOff>
      <xdr:row>17</xdr:row>
      <xdr:rowOff>85725</xdr:rowOff>
    </xdr:from>
    <xdr:to>
      <xdr:col>46</xdr:col>
      <xdr:colOff>495300</xdr:colOff>
      <xdr:row>17</xdr:row>
      <xdr:rowOff>85725</xdr:rowOff>
    </xdr:to>
    <xdr:sp macro="" textlink="">
      <xdr:nvSpPr>
        <xdr:cNvPr id="4297" name="Line 1"/>
        <xdr:cNvSpPr>
          <a:spLocks noChangeShapeType="1"/>
        </xdr:cNvSpPr>
      </xdr:nvSpPr>
      <xdr:spPr bwMode="auto">
        <a:xfrm>
          <a:off x="25736550" y="3009900"/>
          <a:ext cx="409575"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45</xdr:col>
      <xdr:colOff>180975</xdr:colOff>
      <xdr:row>19</xdr:row>
      <xdr:rowOff>95250</xdr:rowOff>
    </xdr:from>
    <xdr:to>
      <xdr:col>46</xdr:col>
      <xdr:colOff>504825</xdr:colOff>
      <xdr:row>19</xdr:row>
      <xdr:rowOff>95250</xdr:rowOff>
    </xdr:to>
    <xdr:sp macro="" textlink="">
      <xdr:nvSpPr>
        <xdr:cNvPr id="4298" name="Line 2"/>
        <xdr:cNvSpPr>
          <a:spLocks noChangeShapeType="1"/>
        </xdr:cNvSpPr>
      </xdr:nvSpPr>
      <xdr:spPr bwMode="auto">
        <a:xfrm>
          <a:off x="24812625" y="3362325"/>
          <a:ext cx="1343025"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45</xdr:col>
      <xdr:colOff>219075</xdr:colOff>
      <xdr:row>21</xdr:row>
      <xdr:rowOff>85725</xdr:rowOff>
    </xdr:from>
    <xdr:to>
      <xdr:col>46</xdr:col>
      <xdr:colOff>514350</xdr:colOff>
      <xdr:row>21</xdr:row>
      <xdr:rowOff>85725</xdr:rowOff>
    </xdr:to>
    <xdr:sp macro="" textlink="">
      <xdr:nvSpPr>
        <xdr:cNvPr id="4299" name="Line 3"/>
        <xdr:cNvSpPr>
          <a:spLocks noChangeShapeType="1"/>
        </xdr:cNvSpPr>
      </xdr:nvSpPr>
      <xdr:spPr bwMode="auto">
        <a:xfrm>
          <a:off x="24850725" y="3676650"/>
          <a:ext cx="131445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45</xdr:col>
      <xdr:colOff>247650</xdr:colOff>
      <xdr:row>27</xdr:row>
      <xdr:rowOff>114300</xdr:rowOff>
    </xdr:from>
    <xdr:to>
      <xdr:col>46</xdr:col>
      <xdr:colOff>504825</xdr:colOff>
      <xdr:row>27</xdr:row>
      <xdr:rowOff>114300</xdr:rowOff>
    </xdr:to>
    <xdr:sp macro="" textlink="">
      <xdr:nvSpPr>
        <xdr:cNvPr id="4300" name="Line 4"/>
        <xdr:cNvSpPr>
          <a:spLocks noChangeShapeType="1"/>
        </xdr:cNvSpPr>
      </xdr:nvSpPr>
      <xdr:spPr bwMode="auto">
        <a:xfrm>
          <a:off x="24879300" y="4686300"/>
          <a:ext cx="127635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45</xdr:col>
      <xdr:colOff>285750</xdr:colOff>
      <xdr:row>29</xdr:row>
      <xdr:rowOff>95250</xdr:rowOff>
    </xdr:from>
    <xdr:to>
      <xdr:col>46</xdr:col>
      <xdr:colOff>514350</xdr:colOff>
      <xdr:row>29</xdr:row>
      <xdr:rowOff>95250</xdr:rowOff>
    </xdr:to>
    <xdr:sp macro="" textlink="">
      <xdr:nvSpPr>
        <xdr:cNvPr id="4301" name="Line 5"/>
        <xdr:cNvSpPr>
          <a:spLocks noChangeShapeType="1"/>
        </xdr:cNvSpPr>
      </xdr:nvSpPr>
      <xdr:spPr bwMode="auto">
        <a:xfrm>
          <a:off x="24917400" y="5000625"/>
          <a:ext cx="1247775"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43</xdr:col>
      <xdr:colOff>123825</xdr:colOff>
      <xdr:row>12</xdr:row>
      <xdr:rowOff>85725</xdr:rowOff>
    </xdr:from>
    <xdr:to>
      <xdr:col>46</xdr:col>
      <xdr:colOff>457200</xdr:colOff>
      <xdr:row>12</xdr:row>
      <xdr:rowOff>85725</xdr:rowOff>
    </xdr:to>
    <xdr:sp macro="" textlink="">
      <xdr:nvSpPr>
        <xdr:cNvPr id="4302" name="Line 6"/>
        <xdr:cNvSpPr>
          <a:spLocks noChangeShapeType="1"/>
        </xdr:cNvSpPr>
      </xdr:nvSpPr>
      <xdr:spPr bwMode="auto">
        <a:xfrm>
          <a:off x="23441025" y="2181225"/>
          <a:ext cx="266700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46</xdr:col>
      <xdr:colOff>85725</xdr:colOff>
      <xdr:row>25</xdr:row>
      <xdr:rowOff>85725</xdr:rowOff>
    </xdr:from>
    <xdr:to>
      <xdr:col>46</xdr:col>
      <xdr:colOff>495300</xdr:colOff>
      <xdr:row>25</xdr:row>
      <xdr:rowOff>85725</xdr:rowOff>
    </xdr:to>
    <xdr:sp macro="" textlink="">
      <xdr:nvSpPr>
        <xdr:cNvPr id="4303" name="Line 7"/>
        <xdr:cNvSpPr>
          <a:spLocks noChangeShapeType="1"/>
        </xdr:cNvSpPr>
      </xdr:nvSpPr>
      <xdr:spPr bwMode="auto">
        <a:xfrm>
          <a:off x="25736550" y="4333875"/>
          <a:ext cx="409575"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drawings/drawing2.xml><?xml version="1.0" encoding="utf-8"?>
<xdr:wsDr xmlns:xdr="http://schemas.openxmlformats.org/drawingml/2006/spreadsheetDrawing" xmlns:a="http://schemas.openxmlformats.org/drawingml/2006/main">
  <xdr:twoCellAnchor>
    <xdr:from>
      <xdr:col>46</xdr:col>
      <xdr:colOff>85725</xdr:colOff>
      <xdr:row>17</xdr:row>
      <xdr:rowOff>85725</xdr:rowOff>
    </xdr:from>
    <xdr:to>
      <xdr:col>46</xdr:col>
      <xdr:colOff>495300</xdr:colOff>
      <xdr:row>17</xdr:row>
      <xdr:rowOff>85725</xdr:rowOff>
    </xdr:to>
    <xdr:sp macro="" textlink="">
      <xdr:nvSpPr>
        <xdr:cNvPr id="2" name="Line 1"/>
        <xdr:cNvSpPr>
          <a:spLocks noChangeShapeType="1"/>
        </xdr:cNvSpPr>
      </xdr:nvSpPr>
      <xdr:spPr bwMode="auto">
        <a:xfrm>
          <a:off x="28213050" y="3009900"/>
          <a:ext cx="409575"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45</xdr:col>
      <xdr:colOff>180975</xdr:colOff>
      <xdr:row>19</xdr:row>
      <xdr:rowOff>95250</xdr:rowOff>
    </xdr:from>
    <xdr:to>
      <xdr:col>46</xdr:col>
      <xdr:colOff>504825</xdr:colOff>
      <xdr:row>19</xdr:row>
      <xdr:rowOff>95250</xdr:rowOff>
    </xdr:to>
    <xdr:sp macro="" textlink="">
      <xdr:nvSpPr>
        <xdr:cNvPr id="3" name="Line 2"/>
        <xdr:cNvSpPr>
          <a:spLocks noChangeShapeType="1"/>
        </xdr:cNvSpPr>
      </xdr:nvSpPr>
      <xdr:spPr bwMode="auto">
        <a:xfrm>
          <a:off x="27289125" y="3362325"/>
          <a:ext cx="1343025"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45</xdr:col>
      <xdr:colOff>219075</xdr:colOff>
      <xdr:row>21</xdr:row>
      <xdr:rowOff>85725</xdr:rowOff>
    </xdr:from>
    <xdr:to>
      <xdr:col>46</xdr:col>
      <xdr:colOff>514350</xdr:colOff>
      <xdr:row>21</xdr:row>
      <xdr:rowOff>85725</xdr:rowOff>
    </xdr:to>
    <xdr:sp macro="" textlink="">
      <xdr:nvSpPr>
        <xdr:cNvPr id="4" name="Line 3"/>
        <xdr:cNvSpPr>
          <a:spLocks noChangeShapeType="1"/>
        </xdr:cNvSpPr>
      </xdr:nvSpPr>
      <xdr:spPr bwMode="auto">
        <a:xfrm>
          <a:off x="27327225" y="3676650"/>
          <a:ext cx="131445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45</xdr:col>
      <xdr:colOff>247650</xdr:colOff>
      <xdr:row>27</xdr:row>
      <xdr:rowOff>114300</xdr:rowOff>
    </xdr:from>
    <xdr:to>
      <xdr:col>46</xdr:col>
      <xdr:colOff>504825</xdr:colOff>
      <xdr:row>27</xdr:row>
      <xdr:rowOff>114300</xdr:rowOff>
    </xdr:to>
    <xdr:sp macro="" textlink="">
      <xdr:nvSpPr>
        <xdr:cNvPr id="5" name="Line 4"/>
        <xdr:cNvSpPr>
          <a:spLocks noChangeShapeType="1"/>
        </xdr:cNvSpPr>
      </xdr:nvSpPr>
      <xdr:spPr bwMode="auto">
        <a:xfrm>
          <a:off x="27355800" y="4686300"/>
          <a:ext cx="127635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45</xdr:col>
      <xdr:colOff>285750</xdr:colOff>
      <xdr:row>29</xdr:row>
      <xdr:rowOff>95250</xdr:rowOff>
    </xdr:from>
    <xdr:to>
      <xdr:col>46</xdr:col>
      <xdr:colOff>514350</xdr:colOff>
      <xdr:row>29</xdr:row>
      <xdr:rowOff>95250</xdr:rowOff>
    </xdr:to>
    <xdr:sp macro="" textlink="">
      <xdr:nvSpPr>
        <xdr:cNvPr id="6" name="Line 5"/>
        <xdr:cNvSpPr>
          <a:spLocks noChangeShapeType="1"/>
        </xdr:cNvSpPr>
      </xdr:nvSpPr>
      <xdr:spPr bwMode="auto">
        <a:xfrm>
          <a:off x="27393900" y="5000625"/>
          <a:ext cx="1247775"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43</xdr:col>
      <xdr:colOff>123825</xdr:colOff>
      <xdr:row>12</xdr:row>
      <xdr:rowOff>85725</xdr:rowOff>
    </xdr:from>
    <xdr:to>
      <xdr:col>46</xdr:col>
      <xdr:colOff>457200</xdr:colOff>
      <xdr:row>12</xdr:row>
      <xdr:rowOff>85725</xdr:rowOff>
    </xdr:to>
    <xdr:sp macro="" textlink="">
      <xdr:nvSpPr>
        <xdr:cNvPr id="7" name="Line 6"/>
        <xdr:cNvSpPr>
          <a:spLocks noChangeShapeType="1"/>
        </xdr:cNvSpPr>
      </xdr:nvSpPr>
      <xdr:spPr bwMode="auto">
        <a:xfrm>
          <a:off x="25965150" y="2181225"/>
          <a:ext cx="2619375"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46</xdr:col>
      <xdr:colOff>85725</xdr:colOff>
      <xdr:row>25</xdr:row>
      <xdr:rowOff>85725</xdr:rowOff>
    </xdr:from>
    <xdr:to>
      <xdr:col>46</xdr:col>
      <xdr:colOff>495300</xdr:colOff>
      <xdr:row>25</xdr:row>
      <xdr:rowOff>85725</xdr:rowOff>
    </xdr:to>
    <xdr:sp macro="" textlink="">
      <xdr:nvSpPr>
        <xdr:cNvPr id="8" name="Line 7"/>
        <xdr:cNvSpPr>
          <a:spLocks noChangeShapeType="1"/>
        </xdr:cNvSpPr>
      </xdr:nvSpPr>
      <xdr:spPr bwMode="auto">
        <a:xfrm>
          <a:off x="28213050" y="4333875"/>
          <a:ext cx="409575"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Kantoor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090000"/>
        </a:solidFill>
        <a:ln w="9525" cap="flat" cmpd="sng" algn="ctr">
          <a:solidFill>
            <a:srgbClr val="400000"/>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val="090000"/>
        </a:solidFill>
        <a:ln w="9525" cap="flat" cmpd="sng" algn="ctr">
          <a:solidFill>
            <a:srgbClr val="400000"/>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3.bin"/><Relationship Id="rId4" Type="http://schemas.openxmlformats.org/officeDocument/2006/relationships/comments" Target="../comments2.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91"/>
  <sheetViews>
    <sheetView topLeftCell="A22" workbookViewId="0">
      <selection activeCell="A90" sqref="A90:E92"/>
    </sheetView>
  </sheetViews>
  <sheetFormatPr defaultRowHeight="12.75" x14ac:dyDescent="0.2"/>
  <cols>
    <col min="1" max="1" width="25.85546875" style="292" customWidth="1"/>
    <col min="2" max="2" width="9.140625" style="292"/>
    <col min="3" max="3" width="52.42578125" style="292" customWidth="1"/>
    <col min="4" max="4" width="57.5703125" style="292" customWidth="1"/>
    <col min="5" max="16384" width="9.140625" style="292"/>
  </cols>
  <sheetData>
    <row r="1" spans="1:4" ht="15.75" x14ac:dyDescent="0.25">
      <c r="A1" s="291" t="s">
        <v>191</v>
      </c>
      <c r="B1" s="291" t="s">
        <v>110</v>
      </c>
      <c r="C1" s="291" t="s">
        <v>111</v>
      </c>
      <c r="D1" s="291" t="s">
        <v>123</v>
      </c>
    </row>
    <row r="2" spans="1:4" ht="15.75" x14ac:dyDescent="0.25">
      <c r="A2" s="291"/>
      <c r="B2" s="291"/>
      <c r="C2" s="291"/>
      <c r="D2" s="291"/>
    </row>
    <row r="3" spans="1:4" x14ac:dyDescent="0.2">
      <c r="A3" s="293" t="s">
        <v>174</v>
      </c>
      <c r="B3" s="293"/>
      <c r="C3" s="293" t="s">
        <v>175</v>
      </c>
      <c r="D3" s="293"/>
    </row>
    <row r="4" spans="1:4" x14ac:dyDescent="0.2">
      <c r="A4" s="293"/>
      <c r="B4" s="293"/>
      <c r="C4" s="293" t="s">
        <v>176</v>
      </c>
      <c r="D4" s="293"/>
    </row>
    <row r="5" spans="1:4" x14ac:dyDescent="0.2">
      <c r="A5" s="293"/>
      <c r="B5" s="293"/>
      <c r="C5" s="293" t="s">
        <v>177</v>
      </c>
      <c r="D5" s="293"/>
    </row>
    <row r="6" spans="1:4" x14ac:dyDescent="0.2">
      <c r="A6" s="293"/>
      <c r="B6" s="293"/>
      <c r="C6" s="293" t="s">
        <v>178</v>
      </c>
      <c r="D6" s="293"/>
    </row>
    <row r="8" spans="1:4" x14ac:dyDescent="0.2">
      <c r="A8" s="294" t="s">
        <v>106</v>
      </c>
      <c r="C8" s="293" t="s">
        <v>179</v>
      </c>
      <c r="D8" s="293"/>
    </row>
    <row r="9" spans="1:4" x14ac:dyDescent="0.2">
      <c r="A9" s="294"/>
      <c r="D9" s="293"/>
    </row>
    <row r="10" spans="1:4" x14ac:dyDescent="0.2">
      <c r="A10" s="293" t="s">
        <v>104</v>
      </c>
    </row>
    <row r="11" spans="1:4" x14ac:dyDescent="0.2">
      <c r="A11" s="293" t="s">
        <v>105</v>
      </c>
      <c r="B11" s="293" t="s">
        <v>107</v>
      </c>
    </row>
    <row r="12" spans="1:4" x14ac:dyDescent="0.2">
      <c r="B12" s="293" t="s">
        <v>108</v>
      </c>
      <c r="C12" s="293" t="s">
        <v>109</v>
      </c>
    </row>
    <row r="13" spans="1:4" x14ac:dyDescent="0.2">
      <c r="B13" s="293" t="s">
        <v>112</v>
      </c>
      <c r="C13" s="293" t="s">
        <v>121</v>
      </c>
      <c r="D13" s="293" t="s">
        <v>180</v>
      </c>
    </row>
    <row r="14" spans="1:4" x14ac:dyDescent="0.2">
      <c r="A14" s="293" t="s">
        <v>113</v>
      </c>
      <c r="B14" s="293" t="s">
        <v>107</v>
      </c>
    </row>
    <row r="15" spans="1:4" x14ac:dyDescent="0.2">
      <c r="B15" s="293" t="s">
        <v>108</v>
      </c>
      <c r="C15" s="293" t="s">
        <v>109</v>
      </c>
    </row>
    <row r="16" spans="1:4" x14ac:dyDescent="0.2">
      <c r="A16" s="293" t="s">
        <v>116</v>
      </c>
      <c r="B16" s="293" t="s">
        <v>107</v>
      </c>
    </row>
    <row r="17" spans="1:3" x14ac:dyDescent="0.2">
      <c r="B17" s="293" t="s">
        <v>108</v>
      </c>
      <c r="C17" s="293" t="s">
        <v>109</v>
      </c>
    </row>
    <row r="18" spans="1:3" x14ac:dyDescent="0.2">
      <c r="B18" s="293" t="s">
        <v>114</v>
      </c>
      <c r="C18" s="293" t="s">
        <v>115</v>
      </c>
    </row>
    <row r="19" spans="1:3" x14ac:dyDescent="0.2">
      <c r="A19" s="293" t="s">
        <v>192</v>
      </c>
      <c r="B19" s="293" t="s">
        <v>107</v>
      </c>
    </row>
    <row r="20" spans="1:3" x14ac:dyDescent="0.2">
      <c r="B20" s="293" t="s">
        <v>108</v>
      </c>
      <c r="C20" s="293" t="s">
        <v>109</v>
      </c>
    </row>
    <row r="21" spans="1:3" x14ac:dyDescent="0.2">
      <c r="B21" s="293" t="s">
        <v>114</v>
      </c>
      <c r="C21" s="293" t="s">
        <v>117</v>
      </c>
    </row>
    <row r="23" spans="1:3" x14ac:dyDescent="0.2">
      <c r="A23" s="293" t="s">
        <v>118</v>
      </c>
      <c r="B23" s="293" t="s">
        <v>107</v>
      </c>
    </row>
    <row r="24" spans="1:3" x14ac:dyDescent="0.2">
      <c r="B24" s="293" t="s">
        <v>119</v>
      </c>
      <c r="C24" s="293" t="s">
        <v>120</v>
      </c>
    </row>
    <row r="25" spans="1:3" x14ac:dyDescent="0.2">
      <c r="B25" s="293" t="s">
        <v>108</v>
      </c>
      <c r="C25" s="293" t="s">
        <v>109</v>
      </c>
    </row>
    <row r="26" spans="1:3" x14ac:dyDescent="0.2">
      <c r="B26" s="293" t="s">
        <v>112</v>
      </c>
      <c r="C26" s="292" t="s">
        <v>121</v>
      </c>
    </row>
    <row r="28" spans="1:3" x14ac:dyDescent="0.2">
      <c r="A28" s="293" t="s">
        <v>122</v>
      </c>
      <c r="B28" s="293" t="s">
        <v>107</v>
      </c>
    </row>
    <row r="29" spans="1:3" x14ac:dyDescent="0.2">
      <c r="B29" s="293" t="s">
        <v>119</v>
      </c>
      <c r="C29" s="293" t="s">
        <v>120</v>
      </c>
    </row>
    <row r="30" spans="1:3" x14ac:dyDescent="0.2">
      <c r="B30" s="293" t="s">
        <v>108</v>
      </c>
      <c r="C30" s="293" t="s">
        <v>109</v>
      </c>
    </row>
    <row r="31" spans="1:3" x14ac:dyDescent="0.2">
      <c r="B31" s="293" t="s">
        <v>112</v>
      </c>
      <c r="C31" s="292" t="s">
        <v>121</v>
      </c>
    </row>
    <row r="33" spans="1:4" x14ac:dyDescent="0.2">
      <c r="A33" s="293" t="s">
        <v>124</v>
      </c>
      <c r="B33" s="293" t="s">
        <v>108</v>
      </c>
      <c r="C33" s="293" t="s">
        <v>125</v>
      </c>
    </row>
    <row r="35" spans="1:4" x14ac:dyDescent="0.2">
      <c r="A35" s="293" t="s">
        <v>126</v>
      </c>
      <c r="B35" s="293" t="s">
        <v>107</v>
      </c>
    </row>
    <row r="36" spans="1:4" x14ac:dyDescent="0.2">
      <c r="B36" s="295">
        <v>11</v>
      </c>
      <c r="C36" s="293" t="s">
        <v>195</v>
      </c>
    </row>
    <row r="37" spans="1:4" x14ac:dyDescent="0.2">
      <c r="B37" s="295">
        <v>15</v>
      </c>
      <c r="C37" s="293" t="s">
        <v>196</v>
      </c>
    </row>
    <row r="38" spans="1:4" x14ac:dyDescent="0.2">
      <c r="B38" s="293" t="s">
        <v>112</v>
      </c>
      <c r="C38" s="292" t="s">
        <v>121</v>
      </c>
    </row>
    <row r="40" spans="1:4" x14ac:dyDescent="0.2">
      <c r="A40" s="293" t="s">
        <v>127</v>
      </c>
      <c r="B40" s="293" t="s">
        <v>128</v>
      </c>
      <c r="C40" s="293" t="s">
        <v>129</v>
      </c>
      <c r="D40" s="293" t="s">
        <v>131</v>
      </c>
    </row>
    <row r="41" spans="1:4" x14ac:dyDescent="0.2">
      <c r="B41" s="293" t="s">
        <v>130</v>
      </c>
      <c r="C41" s="293" t="s">
        <v>219</v>
      </c>
      <c r="D41" s="293" t="s">
        <v>132</v>
      </c>
    </row>
    <row r="42" spans="1:4" x14ac:dyDescent="0.2">
      <c r="D42" s="293" t="s">
        <v>218</v>
      </c>
    </row>
    <row r="43" spans="1:4" x14ac:dyDescent="0.2">
      <c r="A43" s="294"/>
      <c r="D43" s="293" t="s">
        <v>133</v>
      </c>
    </row>
    <row r="44" spans="1:4" x14ac:dyDescent="0.2">
      <c r="A44" s="294"/>
      <c r="D44" s="293"/>
    </row>
    <row r="46" spans="1:4" x14ac:dyDescent="0.2">
      <c r="A46" s="294" t="s">
        <v>134</v>
      </c>
      <c r="C46" s="293" t="s">
        <v>181</v>
      </c>
    </row>
    <row r="47" spans="1:4" x14ac:dyDescent="0.2">
      <c r="A47" s="294"/>
      <c r="C47" s="293" t="s">
        <v>182</v>
      </c>
    </row>
    <row r="49" spans="1:4" x14ac:dyDescent="0.2">
      <c r="A49" s="293" t="s">
        <v>72</v>
      </c>
      <c r="C49" s="293" t="s">
        <v>135</v>
      </c>
    </row>
    <row r="50" spans="1:4" x14ac:dyDescent="0.2">
      <c r="A50" s="293" t="s">
        <v>78</v>
      </c>
      <c r="C50" s="293" t="s">
        <v>136</v>
      </c>
      <c r="D50" s="292" t="s">
        <v>205</v>
      </c>
    </row>
    <row r="51" spans="1:4" x14ac:dyDescent="0.2">
      <c r="A51" s="293" t="s">
        <v>79</v>
      </c>
      <c r="C51" s="293" t="s">
        <v>137</v>
      </c>
    </row>
    <row r="52" spans="1:4" x14ac:dyDescent="0.2">
      <c r="A52" s="293" t="s">
        <v>31</v>
      </c>
      <c r="C52" s="293" t="s">
        <v>138</v>
      </c>
    </row>
    <row r="53" spans="1:4" x14ac:dyDescent="0.2">
      <c r="A53" s="293" t="s">
        <v>61</v>
      </c>
      <c r="C53" s="293" t="s">
        <v>139</v>
      </c>
    </row>
    <row r="54" spans="1:4" x14ac:dyDescent="0.2">
      <c r="A54" s="293" t="s">
        <v>77</v>
      </c>
      <c r="C54" s="293" t="s">
        <v>140</v>
      </c>
    </row>
    <row r="55" spans="1:4" x14ac:dyDescent="0.2">
      <c r="A55" s="293" t="s">
        <v>60</v>
      </c>
      <c r="C55" s="293" t="s">
        <v>183</v>
      </c>
    </row>
    <row r="56" spans="1:4" x14ac:dyDescent="0.2">
      <c r="A56" s="293" t="s">
        <v>49</v>
      </c>
      <c r="C56" s="293" t="s">
        <v>141</v>
      </c>
      <c r="D56" s="293" t="s">
        <v>194</v>
      </c>
    </row>
    <row r="57" spans="1:4" x14ac:dyDescent="0.2">
      <c r="A57" s="293" t="s">
        <v>54</v>
      </c>
      <c r="C57" s="293" t="s">
        <v>142</v>
      </c>
    </row>
    <row r="58" spans="1:4" x14ac:dyDescent="0.2">
      <c r="A58" s="293" t="s">
        <v>48</v>
      </c>
      <c r="C58" s="293" t="s">
        <v>143</v>
      </c>
      <c r="D58" s="293" t="s">
        <v>184</v>
      </c>
    </row>
    <row r="59" spans="1:4" x14ac:dyDescent="0.2">
      <c r="D59" s="293" t="s">
        <v>185</v>
      </c>
    </row>
    <row r="60" spans="1:4" x14ac:dyDescent="0.2">
      <c r="D60" s="293" t="s">
        <v>186</v>
      </c>
    </row>
    <row r="61" spans="1:4" x14ac:dyDescent="0.2">
      <c r="A61" s="293" t="s">
        <v>144</v>
      </c>
      <c r="C61" s="293" t="s">
        <v>206</v>
      </c>
    </row>
    <row r="63" spans="1:4" x14ac:dyDescent="0.2">
      <c r="A63" s="294" t="s">
        <v>145</v>
      </c>
      <c r="C63" s="293" t="s">
        <v>146</v>
      </c>
      <c r="D63" s="292" t="s">
        <v>187</v>
      </c>
    </row>
    <row r="64" spans="1:4" x14ac:dyDescent="0.2">
      <c r="A64" s="294"/>
      <c r="C64" s="293" t="s">
        <v>188</v>
      </c>
    </row>
    <row r="65" spans="1:5" x14ac:dyDescent="0.2">
      <c r="A65" s="294"/>
      <c r="C65" s="293" t="s">
        <v>197</v>
      </c>
    </row>
    <row r="66" spans="1:5" x14ac:dyDescent="0.2">
      <c r="A66" s="294"/>
      <c r="C66" s="293" t="s">
        <v>198</v>
      </c>
    </row>
    <row r="67" spans="1:5" x14ac:dyDescent="0.2">
      <c r="A67" s="294"/>
      <c r="C67" s="293" t="s">
        <v>193</v>
      </c>
    </row>
    <row r="69" spans="1:5" x14ac:dyDescent="0.2">
      <c r="A69" s="294" t="s">
        <v>147</v>
      </c>
      <c r="C69" s="293" t="s">
        <v>149</v>
      </c>
      <c r="D69" s="293" t="s">
        <v>150</v>
      </c>
    </row>
    <row r="70" spans="1:5" x14ac:dyDescent="0.2">
      <c r="A70" s="294" t="s">
        <v>148</v>
      </c>
      <c r="C70" s="293"/>
      <c r="D70" s="293" t="s">
        <v>151</v>
      </c>
    </row>
    <row r="72" spans="1:5" x14ac:dyDescent="0.2">
      <c r="A72" s="294" t="s">
        <v>152</v>
      </c>
      <c r="C72" s="293" t="s">
        <v>149</v>
      </c>
      <c r="D72" s="292" t="s">
        <v>189</v>
      </c>
    </row>
    <row r="74" spans="1:5" x14ac:dyDescent="0.2">
      <c r="A74" s="293" t="s">
        <v>153</v>
      </c>
      <c r="B74" s="293" t="s">
        <v>83</v>
      </c>
      <c r="C74" s="293" t="s">
        <v>163</v>
      </c>
      <c r="D74" s="293" t="s">
        <v>154</v>
      </c>
      <c r="E74" s="293" t="s">
        <v>172</v>
      </c>
    </row>
    <row r="75" spans="1:5" x14ac:dyDescent="0.2">
      <c r="B75" s="292">
        <v>489250</v>
      </c>
      <c r="C75" s="293" t="s">
        <v>58</v>
      </c>
      <c r="D75" s="293" t="s">
        <v>155</v>
      </c>
      <c r="E75" s="293" t="s">
        <v>173</v>
      </c>
    </row>
    <row r="77" spans="1:5" x14ac:dyDescent="0.2">
      <c r="A77" s="293" t="s">
        <v>156</v>
      </c>
      <c r="B77" s="292">
        <v>489250</v>
      </c>
      <c r="C77" s="293" t="s">
        <v>58</v>
      </c>
      <c r="D77" s="293" t="s">
        <v>220</v>
      </c>
      <c r="E77" s="293" t="s">
        <v>172</v>
      </c>
    </row>
    <row r="78" spans="1:5" x14ac:dyDescent="0.2">
      <c r="B78" s="292">
        <v>489250</v>
      </c>
      <c r="C78" s="293" t="s">
        <v>96</v>
      </c>
      <c r="D78" s="293" t="s">
        <v>157</v>
      </c>
      <c r="E78" s="293" t="s">
        <v>173</v>
      </c>
    </row>
    <row r="79" spans="1:5" x14ac:dyDescent="0.2">
      <c r="B79" s="292">
        <v>489200</v>
      </c>
      <c r="C79" s="293" t="s">
        <v>5</v>
      </c>
      <c r="D79" s="293" t="s">
        <v>159</v>
      </c>
      <c r="E79" s="293" t="s">
        <v>173</v>
      </c>
    </row>
    <row r="80" spans="1:5" x14ac:dyDescent="0.2">
      <c r="B80" s="292">
        <v>489210</v>
      </c>
      <c r="C80" s="293" t="s">
        <v>7</v>
      </c>
      <c r="D80" s="293" t="s">
        <v>160</v>
      </c>
      <c r="E80" s="293" t="s">
        <v>173</v>
      </c>
    </row>
    <row r="81" spans="1:5" x14ac:dyDescent="0.2">
      <c r="B81" s="292">
        <v>618999</v>
      </c>
      <c r="C81" s="293" t="s">
        <v>158</v>
      </c>
      <c r="D81" s="293" t="s">
        <v>161</v>
      </c>
      <c r="E81" s="293" t="s">
        <v>173</v>
      </c>
    </row>
    <row r="83" spans="1:5" x14ac:dyDescent="0.2">
      <c r="A83" s="293" t="s">
        <v>162</v>
      </c>
      <c r="B83" s="293" t="s">
        <v>199</v>
      </c>
      <c r="C83" s="293" t="s">
        <v>201</v>
      </c>
      <c r="D83" s="293" t="s">
        <v>164</v>
      </c>
      <c r="E83" s="293" t="s">
        <v>172</v>
      </c>
    </row>
    <row r="84" spans="1:5" x14ac:dyDescent="0.2">
      <c r="B84" s="293" t="s">
        <v>199</v>
      </c>
      <c r="C84" s="293" t="s">
        <v>200</v>
      </c>
      <c r="D84" s="293" t="s">
        <v>165</v>
      </c>
      <c r="E84" s="293" t="s">
        <v>172</v>
      </c>
    </row>
    <row r="85" spans="1:5" x14ac:dyDescent="0.2">
      <c r="B85" s="293" t="s">
        <v>199</v>
      </c>
      <c r="C85" s="293" t="s">
        <v>95</v>
      </c>
      <c r="D85" s="293" t="s">
        <v>166</v>
      </c>
      <c r="E85" s="293" t="s">
        <v>172</v>
      </c>
    </row>
    <row r="86" spans="1:5" x14ac:dyDescent="0.2">
      <c r="B86" s="292">
        <v>489200</v>
      </c>
      <c r="C86" s="293" t="s">
        <v>5</v>
      </c>
      <c r="D86" s="293" t="s">
        <v>167</v>
      </c>
      <c r="E86" s="293" t="s">
        <v>172</v>
      </c>
    </row>
    <row r="87" spans="1:5" x14ac:dyDescent="0.2">
      <c r="B87" s="292">
        <v>489210</v>
      </c>
      <c r="C87" s="293" t="s">
        <v>7</v>
      </c>
      <c r="D87" s="293" t="s">
        <v>168</v>
      </c>
      <c r="E87" s="293" t="s">
        <v>172</v>
      </c>
    </row>
    <row r="88" spans="1:5" x14ac:dyDescent="0.2">
      <c r="B88" s="293" t="s">
        <v>221</v>
      </c>
      <c r="C88" s="293" t="s">
        <v>102</v>
      </c>
      <c r="D88" s="293" t="s">
        <v>222</v>
      </c>
      <c r="E88" s="293" t="s">
        <v>172</v>
      </c>
    </row>
    <row r="89" spans="1:5" x14ac:dyDescent="0.2">
      <c r="B89" s="293" t="s">
        <v>83</v>
      </c>
      <c r="C89" s="293" t="s">
        <v>163</v>
      </c>
      <c r="D89" s="293" t="s">
        <v>169</v>
      </c>
      <c r="E89" s="293" t="s">
        <v>173</v>
      </c>
    </row>
    <row r="90" spans="1:5" x14ac:dyDescent="0.2">
      <c r="A90" s="292" t="s">
        <v>190</v>
      </c>
      <c r="B90" s="292">
        <v>489250</v>
      </c>
      <c r="C90" s="293" t="s">
        <v>96</v>
      </c>
      <c r="D90" s="293" t="s">
        <v>170</v>
      </c>
      <c r="E90" s="293" t="s">
        <v>172</v>
      </c>
    </row>
    <row r="91" spans="1:5" x14ac:dyDescent="0.2">
      <c r="B91" s="292">
        <v>746060</v>
      </c>
      <c r="C91" s="293" t="s">
        <v>171</v>
      </c>
      <c r="D91" s="293" t="s">
        <v>170</v>
      </c>
      <c r="E91" s="293" t="s">
        <v>173</v>
      </c>
    </row>
  </sheetData>
  <phoneticPr fontId="16" type="noConversion"/>
  <pageMargins left="0.7" right="0.7" top="0.75" bottom="0.75" header="0.3" footer="0.3"/>
  <pageSetup paperSize="9" scale="85" orientation="landscape"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BB50"/>
  <sheetViews>
    <sheetView tabSelected="1" topLeftCell="A4" workbookViewId="0">
      <selection activeCell="BA12" sqref="BA12"/>
    </sheetView>
  </sheetViews>
  <sheetFormatPr defaultRowHeight="12.75" x14ac:dyDescent="0.2"/>
  <cols>
    <col min="1" max="2" width="3.42578125" customWidth="1"/>
    <col min="3" max="3" width="11" customWidth="1"/>
    <col min="5" max="5" width="9.42578125" customWidth="1"/>
    <col min="6" max="6" width="3.85546875" customWidth="1"/>
    <col min="7" max="7" width="10" customWidth="1"/>
    <col min="8" max="8" width="10.140625" customWidth="1"/>
    <col min="9" max="9" width="19.140625" customWidth="1"/>
    <col min="11" max="11" width="5.140625" customWidth="1"/>
    <col min="12" max="12" width="1.85546875" customWidth="1"/>
    <col min="13" max="13" width="3.85546875" customWidth="1"/>
    <col min="14" max="14" width="10.140625" customWidth="1"/>
    <col min="15" max="15" width="18" customWidth="1"/>
    <col min="17" max="17" width="5.140625" customWidth="1"/>
    <col min="18" max="19" width="3.42578125" customWidth="1"/>
    <col min="20" max="20" width="10.140625" bestFit="1" customWidth="1"/>
    <col min="21" max="21" width="6.140625" customWidth="1"/>
    <col min="22" max="22" width="7.140625" customWidth="1"/>
    <col min="23" max="23" width="9" customWidth="1"/>
    <col min="24" max="24" width="3.42578125" customWidth="1"/>
    <col min="25" max="25" width="3.5703125" customWidth="1"/>
    <col min="26" max="26" width="2.7109375" customWidth="1"/>
    <col min="27" max="27" width="25.5703125" customWidth="1"/>
    <col min="28" max="28" width="5.42578125" style="2" customWidth="1"/>
    <col min="29" max="30" width="10.7109375" customWidth="1"/>
    <col min="31" max="31" width="12.7109375" customWidth="1"/>
    <col min="32" max="32" width="15.28515625" customWidth="1"/>
    <col min="33" max="33" width="12.7109375" customWidth="1"/>
    <col min="34" max="34" width="10.28515625" customWidth="1"/>
    <col min="35" max="36" width="10.7109375" customWidth="1"/>
    <col min="37" max="37" width="10.5703125" customWidth="1"/>
    <col min="38" max="38" width="12.5703125" customWidth="1"/>
    <col min="39" max="39" width="2.85546875" customWidth="1"/>
    <col min="40" max="40" width="17.5703125" customWidth="1"/>
    <col min="41" max="41" width="2.28515625" customWidth="1"/>
    <col min="42" max="42" width="13.5703125" customWidth="1"/>
    <col min="43" max="43" width="12.28515625" customWidth="1"/>
    <col min="44" max="44" width="10.5703125" customWidth="1"/>
    <col min="45" max="45" width="8.42578125" customWidth="1"/>
    <col min="46" max="46" width="15.28515625" customWidth="1"/>
    <col min="48" max="48" width="12" customWidth="1"/>
    <col min="49" max="49" width="2.42578125" customWidth="1"/>
    <col min="50" max="50" width="21.5703125" customWidth="1"/>
    <col min="51" max="51" width="13.7109375" customWidth="1"/>
    <col min="52" max="52" width="23.42578125" customWidth="1"/>
    <col min="53" max="53" width="10.7109375" style="182" bestFit="1" customWidth="1"/>
    <col min="54" max="54" width="9.140625" style="182"/>
    <col min="55" max="55" width="20.7109375" customWidth="1"/>
  </cols>
  <sheetData>
    <row r="1" spans="1:54" ht="13.5" thickBot="1" x14ac:dyDescent="0.25">
      <c r="A1" t="s">
        <v>94</v>
      </c>
    </row>
    <row r="2" spans="1:54" ht="18" customHeight="1" x14ac:dyDescent="0.25">
      <c r="A2" s="48" t="s">
        <v>3</v>
      </c>
      <c r="B2" s="48"/>
      <c r="C2" s="3"/>
      <c r="D2" s="47"/>
      <c r="E2" s="47"/>
      <c r="F2" s="46"/>
      <c r="G2" s="47"/>
      <c r="H2" s="363"/>
      <c r="I2" s="363"/>
      <c r="J2" s="363"/>
      <c r="K2" s="363"/>
      <c r="L2" s="46"/>
      <c r="M2" s="46"/>
      <c r="N2" s="1"/>
      <c r="O2" s="1"/>
      <c r="P2" s="1"/>
      <c r="Q2" s="1"/>
      <c r="R2" s="1"/>
      <c r="S2" s="1"/>
      <c r="T2" s="1"/>
      <c r="U2" s="1"/>
      <c r="V2" s="1"/>
      <c r="W2" s="1"/>
      <c r="X2" s="1"/>
      <c r="Y2" s="1"/>
      <c r="AA2" s="129"/>
      <c r="AB2" s="130" t="s">
        <v>39</v>
      </c>
      <c r="AC2" s="68" t="s">
        <v>6</v>
      </c>
      <c r="AD2" s="131" t="s">
        <v>5</v>
      </c>
      <c r="AE2" s="132" t="s">
        <v>9</v>
      </c>
      <c r="AF2" s="132" t="s">
        <v>10</v>
      </c>
      <c r="AG2" s="132" t="s">
        <v>7</v>
      </c>
      <c r="AH2" s="132" t="s">
        <v>97</v>
      </c>
      <c r="AI2" s="371" t="s">
        <v>80</v>
      </c>
      <c r="AJ2" s="371" t="s">
        <v>47</v>
      </c>
      <c r="AK2" s="133" t="s">
        <v>8</v>
      </c>
      <c r="AM2" s="42" t="s">
        <v>14</v>
      </c>
      <c r="AN2" s="49"/>
      <c r="AO2" s="49"/>
      <c r="AP2" s="50"/>
      <c r="AQ2" s="50"/>
      <c r="AR2" s="50"/>
      <c r="AS2" s="50"/>
      <c r="AT2" s="50"/>
      <c r="AU2" s="50"/>
      <c r="AV2" s="50"/>
      <c r="AW2" s="51"/>
      <c r="AY2" s="164" t="s">
        <v>36</v>
      </c>
      <c r="AZ2" s="50"/>
      <c r="BA2" s="170"/>
      <c r="BB2" s="171"/>
    </row>
    <row r="3" spans="1:54" ht="13.5" thickBot="1" x14ac:dyDescent="0.25">
      <c r="A3" s="1"/>
      <c r="B3" s="1"/>
      <c r="C3" s="1"/>
      <c r="D3" s="1"/>
      <c r="E3" s="1"/>
      <c r="F3" s="1"/>
      <c r="G3" s="1"/>
      <c r="H3" s="1"/>
      <c r="I3" s="1"/>
      <c r="J3" s="1"/>
      <c r="K3" s="1"/>
      <c r="L3" s="1"/>
      <c r="M3" s="1"/>
      <c r="N3" s="1"/>
      <c r="O3" s="1"/>
      <c r="P3" s="1"/>
      <c r="Q3" s="1"/>
      <c r="R3" s="1"/>
      <c r="S3" s="1"/>
      <c r="T3" s="374" t="s">
        <v>51</v>
      </c>
      <c r="U3" s="375"/>
      <c r="V3" s="375"/>
      <c r="W3" s="1"/>
      <c r="X3" s="1"/>
      <c r="Y3" s="1"/>
      <c r="AA3" s="134">
        <f>H2</f>
        <v>0</v>
      </c>
      <c r="AB3" s="59"/>
      <c r="AC3" s="69"/>
      <c r="AD3" s="64"/>
      <c r="AE3" s="45" t="s">
        <v>12</v>
      </c>
      <c r="AF3" s="45" t="s">
        <v>11</v>
      </c>
      <c r="AG3" s="45"/>
      <c r="AH3" s="45" t="s">
        <v>99</v>
      </c>
      <c r="AI3" s="372"/>
      <c r="AJ3" s="372"/>
      <c r="AK3" s="135"/>
      <c r="AM3" s="9"/>
      <c r="AN3" s="19"/>
      <c r="AO3" s="19"/>
      <c r="AP3" s="19"/>
      <c r="AQ3" s="19"/>
      <c r="AR3" s="19"/>
      <c r="AS3" s="19"/>
      <c r="AT3" s="19"/>
      <c r="AU3" s="19"/>
      <c r="AV3" s="19"/>
      <c r="AW3" s="10"/>
      <c r="AY3" s="165"/>
      <c r="AZ3" s="19"/>
      <c r="BA3" s="172"/>
      <c r="BB3" s="173"/>
    </row>
    <row r="4" spans="1:54" s="92" customFormat="1" ht="15.75" customHeight="1" x14ac:dyDescent="0.2">
      <c r="A4" s="91"/>
      <c r="B4" s="91"/>
      <c r="C4" s="323" t="s">
        <v>73</v>
      </c>
      <c r="D4" s="324"/>
      <c r="E4" s="91"/>
      <c r="F4" s="91"/>
      <c r="G4" s="91"/>
      <c r="H4" s="323" t="s">
        <v>89</v>
      </c>
      <c r="I4" s="323"/>
      <c r="J4" s="324"/>
      <c r="K4" s="91"/>
      <c r="L4" s="91"/>
      <c r="M4" s="91"/>
      <c r="N4" s="323" t="s">
        <v>88</v>
      </c>
      <c r="O4" s="323"/>
      <c r="P4" s="324"/>
      <c r="Q4" s="91"/>
      <c r="R4" s="91"/>
      <c r="S4" s="91"/>
      <c r="T4" s="375"/>
      <c r="U4" s="375"/>
      <c r="V4" s="375"/>
      <c r="W4" s="91"/>
      <c r="X4" s="91"/>
      <c r="Y4" s="91"/>
      <c r="AA4" s="136" t="s">
        <v>72</v>
      </c>
      <c r="AB4" s="93"/>
      <c r="AC4" s="207">
        <f>D12+D19</f>
        <v>0</v>
      </c>
      <c r="AD4" s="94">
        <f>AC4*AD21</f>
        <v>0</v>
      </c>
      <c r="AE4" s="272"/>
      <c r="AF4" s="272"/>
      <c r="AG4" s="272"/>
      <c r="AH4" s="272"/>
      <c r="AI4" s="272"/>
      <c r="AJ4" s="272"/>
      <c r="AK4" s="137">
        <f>AC4*AK21</f>
        <v>0</v>
      </c>
      <c r="AM4" s="95" t="s">
        <v>15</v>
      </c>
      <c r="AN4" s="96" t="s">
        <v>29</v>
      </c>
      <c r="AO4" s="96"/>
      <c r="AP4" s="97"/>
      <c r="AQ4" s="97"/>
      <c r="AR4" s="97"/>
      <c r="AS4" s="97"/>
      <c r="AT4" s="97"/>
      <c r="AU4" s="97"/>
      <c r="AV4" s="98"/>
      <c r="AW4" s="99"/>
      <c r="AY4" s="219" t="s">
        <v>37</v>
      </c>
      <c r="AZ4" s="220">
        <f>H2</f>
        <v>0</v>
      </c>
      <c r="BA4" s="221"/>
      <c r="BB4" s="222"/>
    </row>
    <row r="5" spans="1:54" ht="13.5" thickBot="1" x14ac:dyDescent="0.25">
      <c r="A5" s="1"/>
      <c r="B5" s="1"/>
      <c r="C5" s="1"/>
      <c r="D5" s="1"/>
      <c r="E5" s="1"/>
      <c r="F5" s="1"/>
      <c r="G5" s="1"/>
      <c r="H5" s="1"/>
      <c r="I5" s="1"/>
      <c r="J5" s="1"/>
      <c r="K5" s="1"/>
      <c r="L5" s="1"/>
      <c r="M5" s="1"/>
      <c r="N5" s="1"/>
      <c r="O5" s="1"/>
      <c r="P5" s="1"/>
      <c r="Q5" s="1"/>
      <c r="R5" s="1"/>
      <c r="S5" s="1"/>
      <c r="T5" s="1"/>
      <c r="U5" s="1"/>
      <c r="V5" s="1"/>
      <c r="W5" s="1"/>
      <c r="X5" s="1"/>
      <c r="Y5" s="1"/>
      <c r="AA5" s="138" t="s">
        <v>78</v>
      </c>
      <c r="AB5" s="254">
        <f>I19</f>
        <v>0</v>
      </c>
      <c r="AC5" s="70">
        <f>Aantal_Begrafenissen*AC22</f>
        <v>0</v>
      </c>
      <c r="AD5" s="65">
        <f>Aantal_Begrafenissen*AD22</f>
        <v>0</v>
      </c>
      <c r="AE5" s="13">
        <f>Aantal_Begrafenissen*AE22</f>
        <v>0</v>
      </c>
      <c r="AF5" s="13">
        <f>Aantal_Begrafenissen*AF22</f>
        <v>0</v>
      </c>
      <c r="AG5" s="13">
        <f>Aantal_Begrafenissen*AG22</f>
        <v>0</v>
      </c>
      <c r="AH5" s="13">
        <f>(I19-K19)*AH22</f>
        <v>0</v>
      </c>
      <c r="AI5" s="13">
        <f>Aantal_Begrafenissen*AI22</f>
        <v>0</v>
      </c>
      <c r="AJ5" s="13">
        <f>K19*AJ22</f>
        <v>0</v>
      </c>
      <c r="AK5" s="139">
        <f>Aantal_Begrafenissen*AK22</f>
        <v>0</v>
      </c>
      <c r="AM5" s="9"/>
      <c r="AN5" s="6"/>
      <c r="AO5" s="6"/>
      <c r="AP5" s="6"/>
      <c r="AQ5" s="6"/>
      <c r="AR5" s="6"/>
      <c r="AS5" s="6"/>
      <c r="AT5" s="6"/>
      <c r="AU5" s="6"/>
      <c r="AV5" s="19"/>
      <c r="AW5" s="10"/>
      <c r="AY5" s="228" t="s">
        <v>68</v>
      </c>
      <c r="AZ5" s="193" t="str">
        <f>G36</f>
        <v>Rudy van Lint</v>
      </c>
      <c r="BA5" s="223"/>
      <c r="BB5" s="224"/>
    </row>
    <row r="6" spans="1:54" x14ac:dyDescent="0.2">
      <c r="A6" s="1"/>
      <c r="B6" s="331" t="s">
        <v>74</v>
      </c>
      <c r="C6" s="79" t="s">
        <v>0</v>
      </c>
      <c r="D6" s="80" t="s">
        <v>1</v>
      </c>
      <c r="E6" s="80" t="s">
        <v>41</v>
      </c>
      <c r="F6" s="75"/>
      <c r="G6" s="75"/>
      <c r="H6" s="79" t="s">
        <v>0</v>
      </c>
      <c r="I6" s="81" t="s">
        <v>2</v>
      </c>
      <c r="J6" s="81" t="s">
        <v>1</v>
      </c>
      <c r="K6" s="80" t="s">
        <v>41</v>
      </c>
      <c r="L6" s="75"/>
      <c r="M6" s="75"/>
      <c r="N6" s="104" t="s">
        <v>0</v>
      </c>
      <c r="O6" s="106" t="s">
        <v>2</v>
      </c>
      <c r="P6" s="106" t="s">
        <v>1</v>
      </c>
      <c r="Q6" s="105" t="s">
        <v>41</v>
      </c>
      <c r="R6" s="75"/>
      <c r="S6" s="75"/>
      <c r="T6" s="82" t="s">
        <v>0</v>
      </c>
      <c r="U6" s="83">
        <v>11</v>
      </c>
      <c r="V6" s="83">
        <v>15</v>
      </c>
      <c r="W6" s="80" t="s">
        <v>41</v>
      </c>
      <c r="X6" s="75"/>
      <c r="Y6" s="1"/>
      <c r="AA6" s="140" t="s">
        <v>79</v>
      </c>
      <c r="AB6" s="61"/>
      <c r="AC6" s="71">
        <f>J19</f>
        <v>0</v>
      </c>
      <c r="AD6" s="66">
        <f>ROUND(AC6*AD25,2)</f>
        <v>0</v>
      </c>
      <c r="AE6" s="268"/>
      <c r="AF6" s="268"/>
      <c r="AG6" s="268"/>
      <c r="AH6" s="268"/>
      <c r="AI6" s="268"/>
      <c r="AJ6" s="268"/>
      <c r="AK6" s="141">
        <f>ROUND(AC6*AK25,2)</f>
        <v>0</v>
      </c>
      <c r="AM6" s="9"/>
      <c r="AN6" s="53" t="s">
        <v>0</v>
      </c>
      <c r="AO6" s="6"/>
      <c r="AP6" s="54" t="s">
        <v>18</v>
      </c>
      <c r="AQ6" s="6"/>
      <c r="AR6" s="6"/>
      <c r="AS6" s="6"/>
      <c r="AT6" s="7"/>
      <c r="AU6" s="6"/>
      <c r="AV6" s="345" t="s">
        <v>26</v>
      </c>
      <c r="AW6" s="346"/>
      <c r="AY6" s="228" t="s">
        <v>69</v>
      </c>
      <c r="AZ6" s="193" t="str">
        <f>G37</f>
        <v>BE56 1234 5678 9012</v>
      </c>
      <c r="BA6" s="223"/>
      <c r="BB6" s="224"/>
    </row>
    <row r="7" spans="1:54" x14ac:dyDescent="0.2">
      <c r="A7" s="1"/>
      <c r="B7" s="332"/>
      <c r="C7" s="202"/>
      <c r="D7" s="76"/>
      <c r="E7" s="102"/>
      <c r="F7" s="1">
        <f>IF(LEN(E7)&gt;0,1,0)</f>
        <v>0</v>
      </c>
      <c r="G7" s="1"/>
      <c r="H7" s="202"/>
      <c r="I7" s="100"/>
      <c r="J7" s="84"/>
      <c r="K7" s="102"/>
      <c r="L7" s="1"/>
      <c r="M7" s="1">
        <f t="shared" ref="M7:M18" si="0">IF(LEN(K7)&gt;0,1,0)</f>
        <v>0</v>
      </c>
      <c r="N7" s="202"/>
      <c r="O7" s="84"/>
      <c r="P7" s="84"/>
      <c r="Q7" s="102"/>
      <c r="R7" s="1">
        <f t="shared" ref="R7:R18" si="1">IF(Q7&lt;&gt;"",1,0)</f>
        <v>0</v>
      </c>
      <c r="S7" s="1"/>
      <c r="T7" s="204"/>
      <c r="U7" s="153"/>
      <c r="V7" s="153"/>
      <c r="W7" s="102"/>
      <c r="X7" s="1">
        <f t="shared" ref="X7:X18" si="2">IF(W7&lt;&gt;"",1,0)</f>
        <v>0</v>
      </c>
      <c r="Y7" s="1"/>
      <c r="AA7" s="138" t="s">
        <v>31</v>
      </c>
      <c r="AB7" s="254">
        <f>O19</f>
        <v>0</v>
      </c>
      <c r="AC7" s="70">
        <f>Aantal_Huwelijken*AC24</f>
        <v>0</v>
      </c>
      <c r="AD7" s="65">
        <f>Aantal_Huwelijken*AD24</f>
        <v>0</v>
      </c>
      <c r="AE7" s="268"/>
      <c r="AF7" s="13">
        <f>Aantal_Huwelijken*AF24</f>
        <v>0</v>
      </c>
      <c r="AG7" s="13">
        <f>Aantal_Huwelijken*AG24</f>
        <v>0</v>
      </c>
      <c r="AH7" s="13">
        <f>(O19-Q19)*AH24</f>
        <v>0</v>
      </c>
      <c r="AI7" s="13">
        <f>Aantal_Huwelijken*AI24</f>
        <v>0</v>
      </c>
      <c r="AJ7" s="13">
        <f>Q19*AJ24</f>
        <v>0</v>
      </c>
      <c r="AK7" s="139">
        <f>Aantal_Huwelijken*AK24</f>
        <v>0</v>
      </c>
      <c r="AM7" s="9"/>
      <c r="AN7" s="33" t="str">
        <f>IF(ISBLANK($C$7)," ",$C$7)</f>
        <v xml:space="preserve"> </v>
      </c>
      <c r="AO7" s="17"/>
      <c r="AP7" s="22">
        <f>D7</f>
        <v>0</v>
      </c>
      <c r="AQ7" s="7"/>
      <c r="AR7" s="6"/>
      <c r="AS7" s="55"/>
      <c r="AT7" s="18"/>
      <c r="AU7" s="7"/>
      <c r="AV7" s="9"/>
      <c r="AW7" s="10"/>
      <c r="AY7" s="228" t="s">
        <v>70</v>
      </c>
      <c r="AZ7" s="193" t="str">
        <f>G38</f>
        <v>KREDBEBB</v>
      </c>
      <c r="BA7" s="223"/>
      <c r="BB7" s="224"/>
    </row>
    <row r="8" spans="1:54" ht="13.5" thickBot="1" x14ac:dyDescent="0.25">
      <c r="A8" s="1"/>
      <c r="B8" s="332"/>
      <c r="C8" s="202"/>
      <c r="D8" s="76"/>
      <c r="E8" s="102"/>
      <c r="F8" s="1">
        <f>IF(LEN(E8)&gt;0,1,0)</f>
        <v>0</v>
      </c>
      <c r="G8" s="1"/>
      <c r="H8" s="202"/>
      <c r="I8" s="100"/>
      <c r="J8" s="84"/>
      <c r="K8" s="102"/>
      <c r="L8" s="1"/>
      <c r="M8" s="1">
        <f t="shared" si="0"/>
        <v>0</v>
      </c>
      <c r="N8" s="203"/>
      <c r="O8" s="84"/>
      <c r="P8" s="84"/>
      <c r="Q8" s="102"/>
      <c r="R8" s="1">
        <f t="shared" si="1"/>
        <v>0</v>
      </c>
      <c r="S8" s="1"/>
      <c r="T8" s="204"/>
      <c r="U8" s="153"/>
      <c r="V8" s="153"/>
      <c r="W8" s="102"/>
      <c r="X8" s="1">
        <f t="shared" si="2"/>
        <v>0</v>
      </c>
      <c r="Y8" s="1"/>
      <c r="AA8" s="140" t="s">
        <v>61</v>
      </c>
      <c r="AB8" s="61"/>
      <c r="AC8" s="71">
        <f>P19</f>
        <v>0</v>
      </c>
      <c r="AD8" s="268"/>
      <c r="AE8" s="268"/>
      <c r="AF8" s="268"/>
      <c r="AG8" s="268"/>
      <c r="AH8" s="268"/>
      <c r="AI8" s="268"/>
      <c r="AJ8" s="268"/>
      <c r="AK8" s="141">
        <f>AC8</f>
        <v>0</v>
      </c>
      <c r="AM8" s="9"/>
      <c r="AN8" s="32" t="str">
        <f>IF(ISBLANK($C$8)," ",$C$8)</f>
        <v xml:space="preserve"> </v>
      </c>
      <c r="AO8" s="17"/>
      <c r="AP8" s="22">
        <f>D8</f>
        <v>0</v>
      </c>
      <c r="AQ8" s="7"/>
      <c r="AR8" s="6"/>
      <c r="AS8" s="55"/>
      <c r="AT8" s="18"/>
      <c r="AU8" s="7"/>
      <c r="AV8" s="9"/>
      <c r="AW8" s="10"/>
      <c r="AY8" s="229" t="s">
        <v>71</v>
      </c>
      <c r="AZ8" s="225">
        <f>G39</f>
        <v>2080</v>
      </c>
      <c r="BA8" s="226"/>
      <c r="BB8" s="227"/>
    </row>
    <row r="9" spans="1:54" x14ac:dyDescent="0.2">
      <c r="A9" s="1"/>
      <c r="B9" s="332"/>
      <c r="C9" s="202"/>
      <c r="D9" s="76"/>
      <c r="E9" s="102"/>
      <c r="F9" s="1">
        <f>IF(LEN(E9)&gt;0,1,0)</f>
        <v>0</v>
      </c>
      <c r="G9" s="1"/>
      <c r="H9" s="202"/>
      <c r="I9" s="100"/>
      <c r="J9" s="84"/>
      <c r="K9" s="102"/>
      <c r="L9" s="1"/>
      <c r="M9" s="1">
        <f t="shared" si="0"/>
        <v>0</v>
      </c>
      <c r="N9" s="202"/>
      <c r="O9" s="84"/>
      <c r="P9" s="84"/>
      <c r="Q9" s="102"/>
      <c r="R9" s="1">
        <f t="shared" si="1"/>
        <v>0</v>
      </c>
      <c r="S9" s="1"/>
      <c r="T9" s="204"/>
      <c r="U9" s="153"/>
      <c r="V9" s="153"/>
      <c r="W9" s="102"/>
      <c r="X9" s="1">
        <f t="shared" si="2"/>
        <v>0</v>
      </c>
      <c r="Y9" s="1"/>
      <c r="AA9" s="138" t="s">
        <v>77</v>
      </c>
      <c r="AB9" s="60"/>
      <c r="AC9" s="70">
        <f>D24</f>
        <v>0</v>
      </c>
      <c r="AD9" s="65">
        <f>AC9*AD26</f>
        <v>0</v>
      </c>
      <c r="AE9" s="269"/>
      <c r="AF9" s="269"/>
      <c r="AG9" s="268"/>
      <c r="AH9" s="268"/>
      <c r="AI9" s="268"/>
      <c r="AJ9" s="268"/>
      <c r="AK9" s="139">
        <f>AC9*AK26</f>
        <v>0</v>
      </c>
      <c r="AM9" s="9"/>
      <c r="AN9" s="32" t="str">
        <f>IF(ISBLANK($C$9)," ",$C$9)</f>
        <v xml:space="preserve"> </v>
      </c>
      <c r="AO9" s="17"/>
      <c r="AP9" s="22">
        <f>D9</f>
        <v>0</v>
      </c>
      <c r="AQ9" s="7"/>
      <c r="AR9" s="6"/>
      <c r="AS9" s="55"/>
      <c r="AT9" s="18"/>
      <c r="AU9" s="7"/>
      <c r="AV9" s="9"/>
      <c r="AW9" s="10"/>
      <c r="AY9" s="166"/>
      <c r="AZ9" s="109"/>
      <c r="BA9" s="174"/>
      <c r="BB9" s="175"/>
    </row>
    <row r="10" spans="1:54" ht="13.5" thickBot="1" x14ac:dyDescent="0.25">
      <c r="A10" s="1"/>
      <c r="B10" s="332"/>
      <c r="C10" s="202"/>
      <c r="D10" s="76"/>
      <c r="E10" s="102"/>
      <c r="F10" s="1">
        <f>IF(LEN(E10)&gt;0,1,0)</f>
        <v>0</v>
      </c>
      <c r="G10" s="1"/>
      <c r="H10" s="202"/>
      <c r="I10" s="100"/>
      <c r="J10" s="84"/>
      <c r="K10" s="102"/>
      <c r="L10" s="1"/>
      <c r="M10" s="1">
        <f t="shared" si="0"/>
        <v>0</v>
      </c>
      <c r="N10" s="202"/>
      <c r="O10" s="84"/>
      <c r="P10" s="84"/>
      <c r="Q10" s="102"/>
      <c r="R10" s="1">
        <f t="shared" si="1"/>
        <v>0</v>
      </c>
      <c r="S10" s="1"/>
      <c r="T10" s="204"/>
      <c r="U10" s="153"/>
      <c r="V10" s="153"/>
      <c r="W10" s="102"/>
      <c r="X10" s="1">
        <f t="shared" si="2"/>
        <v>0</v>
      </c>
      <c r="Y10" s="1"/>
      <c r="AA10" s="140"/>
      <c r="AB10" s="61"/>
      <c r="AC10" s="71">
        <f>D25</f>
        <v>0</v>
      </c>
      <c r="AD10" s="66">
        <f>AC10*AD26</f>
        <v>0</v>
      </c>
      <c r="AE10" s="268"/>
      <c r="AF10" s="268"/>
      <c r="AG10" s="268"/>
      <c r="AH10" s="268"/>
      <c r="AI10" s="268"/>
      <c r="AJ10" s="268"/>
      <c r="AK10" s="141">
        <f>AC10*AK26</f>
        <v>0</v>
      </c>
      <c r="AM10" s="9"/>
      <c r="AN10" s="32" t="str">
        <f>IF(ISBLANK($C$10)," ",$C$10)</f>
        <v xml:space="preserve"> </v>
      </c>
      <c r="AO10" s="17"/>
      <c r="AP10" s="22">
        <f>D10</f>
        <v>0</v>
      </c>
      <c r="AQ10" s="7"/>
      <c r="AR10" s="6"/>
      <c r="AS10" s="55"/>
      <c r="AT10" s="18"/>
      <c r="AU10" s="7"/>
      <c r="AV10" s="9"/>
      <c r="AW10" s="10"/>
      <c r="AY10" s="218" t="s">
        <v>59</v>
      </c>
      <c r="AZ10" s="19"/>
      <c r="BA10" s="174"/>
      <c r="BB10" s="175"/>
    </row>
    <row r="11" spans="1:54" x14ac:dyDescent="0.2">
      <c r="A11" s="1"/>
      <c r="B11" s="332"/>
      <c r="C11" s="202"/>
      <c r="D11" s="76"/>
      <c r="E11" s="102"/>
      <c r="F11" s="1">
        <f>IF(LEN(E11)&gt;0,1,0)</f>
        <v>0</v>
      </c>
      <c r="G11" s="1"/>
      <c r="H11" s="202"/>
      <c r="I11" s="100"/>
      <c r="J11" s="84"/>
      <c r="K11" s="102"/>
      <c r="L11" s="1"/>
      <c r="M11" s="1">
        <f t="shared" si="0"/>
        <v>0</v>
      </c>
      <c r="N11" s="202"/>
      <c r="O11" s="84"/>
      <c r="P11" s="84"/>
      <c r="Q11" s="102"/>
      <c r="R11" s="1">
        <f t="shared" si="1"/>
        <v>0</v>
      </c>
      <c r="S11" s="1"/>
      <c r="T11" s="204"/>
      <c r="U11" s="153"/>
      <c r="V11" s="153"/>
      <c r="W11" s="102"/>
      <c r="X11" s="1">
        <f t="shared" si="2"/>
        <v>0</v>
      </c>
      <c r="Y11" s="1"/>
      <c r="AA11" s="142" t="s">
        <v>60</v>
      </c>
      <c r="AB11" s="126"/>
      <c r="AC11" s="155">
        <f>D30</f>
        <v>0</v>
      </c>
      <c r="AD11" s="308"/>
      <c r="AE11" s="270"/>
      <c r="AF11" s="270"/>
      <c r="AG11" s="128">
        <f>AC11</f>
        <v>0</v>
      </c>
      <c r="AH11" s="270"/>
      <c r="AI11" s="270"/>
      <c r="AJ11" s="270"/>
      <c r="AK11" s="270"/>
      <c r="AM11" s="9"/>
      <c r="AN11" s="32" t="str">
        <f>IF(ISBLANK($C$11)," ",$C$11)</f>
        <v xml:space="preserve"> </v>
      </c>
      <c r="AO11" s="17"/>
      <c r="AP11" s="22">
        <f>D11</f>
        <v>0</v>
      </c>
      <c r="AQ11" s="7"/>
      <c r="AR11" s="6"/>
      <c r="AS11" s="55"/>
      <c r="AT11" s="18"/>
      <c r="AU11" s="7"/>
      <c r="AV11" s="9"/>
      <c r="AW11" s="10"/>
      <c r="AY11" s="209" t="s">
        <v>43</v>
      </c>
      <c r="AZ11" s="190"/>
      <c r="BA11" s="210" t="s">
        <v>56</v>
      </c>
      <c r="BB11" s="211" t="s">
        <v>57</v>
      </c>
    </row>
    <row r="12" spans="1:54" x14ac:dyDescent="0.2">
      <c r="A12" s="1"/>
      <c r="B12" s="333"/>
      <c r="C12" s="231" t="s">
        <v>6</v>
      </c>
      <c r="D12" s="78">
        <f>SUM(D7:D11)</f>
        <v>0</v>
      </c>
      <c r="E12" s="103">
        <f>SUM(F7:F11)</f>
        <v>0</v>
      </c>
      <c r="F12" s="1" t="e">
        <f>IF(LEN(#REF!)&gt;0,1,0)</f>
        <v>#REF!</v>
      </c>
      <c r="G12" s="1"/>
      <c r="H12" s="202"/>
      <c r="I12" s="100"/>
      <c r="J12" s="84"/>
      <c r="K12" s="102"/>
      <c r="L12" s="1"/>
      <c r="M12" s="1">
        <f t="shared" si="0"/>
        <v>0</v>
      </c>
      <c r="N12" s="202"/>
      <c r="O12" s="84"/>
      <c r="P12" s="84"/>
      <c r="Q12" s="102"/>
      <c r="R12" s="1">
        <f t="shared" si="1"/>
        <v>0</v>
      </c>
      <c r="S12" s="1"/>
      <c r="T12" s="204"/>
      <c r="U12" s="153"/>
      <c r="V12" s="153"/>
      <c r="W12" s="102"/>
      <c r="X12" s="1">
        <f t="shared" si="2"/>
        <v>0</v>
      </c>
      <c r="Y12" s="1"/>
      <c r="AA12" s="138" t="s">
        <v>55</v>
      </c>
      <c r="AB12" s="306"/>
      <c r="AC12" s="310"/>
      <c r="AD12" s="273"/>
      <c r="AE12" s="269"/>
      <c r="AF12" s="269"/>
      <c r="AG12" s="269"/>
      <c r="AH12" s="270"/>
      <c r="AI12" s="270"/>
      <c r="AJ12" s="270"/>
      <c r="AK12" s="270"/>
      <c r="AM12" s="9"/>
      <c r="AN12" s="32" t="s">
        <v>81</v>
      </c>
      <c r="AO12" s="17"/>
      <c r="AP12" s="22">
        <f>D19</f>
        <v>0</v>
      </c>
      <c r="AQ12" s="7"/>
      <c r="AR12" s="6"/>
      <c r="AS12" s="55"/>
      <c r="AT12" s="18"/>
      <c r="AU12" s="7"/>
      <c r="AV12" s="9"/>
      <c r="AW12" s="10"/>
      <c r="AY12" s="212" t="s">
        <v>83</v>
      </c>
      <c r="AZ12" s="163" t="s">
        <v>202</v>
      </c>
      <c r="BA12" s="208">
        <f>SUM(AC4:AC11)+SUM(V25:V29)+AC16</f>
        <v>0</v>
      </c>
      <c r="BB12" s="179"/>
    </row>
    <row r="13" spans="1:54" x14ac:dyDescent="0.2">
      <c r="A13" s="1"/>
      <c r="B13" s="329"/>
      <c r="C13" s="330"/>
      <c r="D13" s="330"/>
      <c r="E13" s="330"/>
      <c r="F13" s="1">
        <f t="shared" ref="F13:F18" si="3">IF(LEN(E13)&gt;0,1,0)</f>
        <v>0</v>
      </c>
      <c r="G13" s="1"/>
      <c r="H13" s="202"/>
      <c r="I13" s="100"/>
      <c r="J13" s="84"/>
      <c r="K13" s="102"/>
      <c r="L13" s="1"/>
      <c r="M13" s="1">
        <f t="shared" si="0"/>
        <v>0</v>
      </c>
      <c r="N13" s="202"/>
      <c r="O13" s="84"/>
      <c r="P13" s="84"/>
      <c r="Q13" s="102"/>
      <c r="R13" s="1">
        <f t="shared" si="1"/>
        <v>0</v>
      </c>
      <c r="S13" s="1"/>
      <c r="T13" s="204"/>
      <c r="U13" s="153"/>
      <c r="V13" s="153"/>
      <c r="W13" s="102"/>
      <c r="X13" s="1">
        <f t="shared" si="2"/>
        <v>0</v>
      </c>
      <c r="Y13" s="1"/>
      <c r="AA13" s="143" t="s">
        <v>49</v>
      </c>
      <c r="AB13" s="307">
        <f>COUNT(U7:U18)</f>
        <v>0</v>
      </c>
      <c r="AC13" s="311">
        <f>U19</f>
        <v>0</v>
      </c>
      <c r="AD13" s="274"/>
      <c r="AE13" s="271"/>
      <c r="AF13" s="271"/>
      <c r="AG13" s="269"/>
      <c r="AH13" s="12">
        <f>AB13*AH28</f>
        <v>0</v>
      </c>
      <c r="AI13" s="268"/>
      <c r="AJ13" s="268"/>
      <c r="AK13" s="107">
        <f>AC13-AH13</f>
        <v>0</v>
      </c>
      <c r="AM13" s="9"/>
      <c r="AN13" s="6" t="s">
        <v>6</v>
      </c>
      <c r="AO13" s="6"/>
      <c r="AP13" s="24">
        <f>SUM(AP7:AP12)</f>
        <v>0</v>
      </c>
      <c r="AQ13" s="159">
        <f>AD21</f>
        <v>0.1</v>
      </c>
      <c r="AR13" s="6"/>
      <c r="AS13" s="55"/>
      <c r="AT13" s="18"/>
      <c r="AU13" s="7"/>
      <c r="AV13" s="25">
        <f>ROUND(AP13*AD21,2)</f>
        <v>0</v>
      </c>
      <c r="AW13" s="14"/>
      <c r="AY13" s="212">
        <v>489250</v>
      </c>
      <c r="AZ13" s="163" t="s">
        <v>58</v>
      </c>
      <c r="BA13" s="208"/>
      <c r="BB13" s="179">
        <f>BA12</f>
        <v>0</v>
      </c>
    </row>
    <row r="14" spans="1:54" ht="13.5" thickBot="1" x14ac:dyDescent="0.25">
      <c r="A14" s="1"/>
      <c r="B14" s="334" t="s">
        <v>75</v>
      </c>
      <c r="C14" s="233"/>
      <c r="D14" s="234"/>
      <c r="E14" s="232"/>
      <c r="F14" s="1">
        <f t="shared" si="3"/>
        <v>0</v>
      </c>
      <c r="G14" s="1"/>
      <c r="H14" s="202"/>
      <c r="I14" s="100"/>
      <c r="J14" s="84"/>
      <c r="K14" s="102"/>
      <c r="L14" s="1"/>
      <c r="M14" s="1">
        <f t="shared" si="0"/>
        <v>0</v>
      </c>
      <c r="N14" s="202"/>
      <c r="O14" s="84"/>
      <c r="P14" s="84"/>
      <c r="Q14" s="102"/>
      <c r="R14" s="1">
        <f t="shared" si="1"/>
        <v>0</v>
      </c>
      <c r="S14" s="1"/>
      <c r="T14" s="204"/>
      <c r="U14" s="153"/>
      <c r="V14" s="153"/>
      <c r="W14" s="102"/>
      <c r="X14" s="1">
        <f t="shared" si="2"/>
        <v>0</v>
      </c>
      <c r="Y14" s="1"/>
      <c r="AA14" s="143" t="s">
        <v>54</v>
      </c>
      <c r="AB14" s="307">
        <f xml:space="preserve"> COUNT(V7:V18)</f>
        <v>0</v>
      </c>
      <c r="AC14" s="311">
        <f>V19</f>
        <v>0</v>
      </c>
      <c r="AD14" s="274"/>
      <c r="AE14" s="271"/>
      <c r="AF14" s="271"/>
      <c r="AG14" s="269"/>
      <c r="AH14" s="12">
        <f>(AB14-W19)*AH29</f>
        <v>0</v>
      </c>
      <c r="AI14" s="268"/>
      <c r="AJ14" s="12">
        <f>W19*AH29</f>
        <v>0</v>
      </c>
      <c r="AK14" s="107">
        <f>AC14-AH14-AJ14</f>
        <v>0</v>
      </c>
      <c r="AM14" s="9" t="s">
        <v>16</v>
      </c>
      <c r="AN14" s="6"/>
      <c r="AO14" s="6"/>
      <c r="AP14" s="6"/>
      <c r="AQ14" s="6"/>
      <c r="AR14" s="6"/>
      <c r="AS14" s="6"/>
      <c r="AT14" s="6"/>
      <c r="AU14" s="7"/>
      <c r="AV14" s="15"/>
      <c r="AW14" s="14"/>
      <c r="AY14" s="213"/>
      <c r="AZ14" s="167" t="s">
        <v>38</v>
      </c>
      <c r="BA14" s="214">
        <f>SUM(BA12:BA13)</f>
        <v>0</v>
      </c>
      <c r="BB14" s="181">
        <f>SUM(BB12:BB13)</f>
        <v>0</v>
      </c>
    </row>
    <row r="15" spans="1:54" x14ac:dyDescent="0.2">
      <c r="A15" s="1"/>
      <c r="B15" s="335"/>
      <c r="C15" s="202"/>
      <c r="D15" s="76"/>
      <c r="E15" s="232"/>
      <c r="F15" s="1">
        <f t="shared" si="3"/>
        <v>0</v>
      </c>
      <c r="G15" s="1"/>
      <c r="H15" s="202"/>
      <c r="I15" s="100"/>
      <c r="J15" s="84"/>
      <c r="K15" s="102"/>
      <c r="L15" s="1"/>
      <c r="M15" s="1">
        <f t="shared" si="0"/>
        <v>0</v>
      </c>
      <c r="N15" s="202"/>
      <c r="O15" s="84"/>
      <c r="P15" s="84"/>
      <c r="Q15" s="102"/>
      <c r="R15" s="1">
        <f t="shared" si="1"/>
        <v>0</v>
      </c>
      <c r="S15" s="1"/>
      <c r="T15" s="204"/>
      <c r="U15" s="153"/>
      <c r="V15" s="153"/>
      <c r="W15" s="102"/>
      <c r="X15" s="1">
        <f t="shared" si="2"/>
        <v>0</v>
      </c>
      <c r="Y15" s="1"/>
      <c r="AA15" s="144" t="s">
        <v>48</v>
      </c>
      <c r="AB15" s="61"/>
      <c r="AC15" s="71">
        <f>SUM(W25:W29)-U19-V19</f>
        <v>0</v>
      </c>
      <c r="AD15" s="127">
        <f>(AC15*AH29)/AC29</f>
        <v>0</v>
      </c>
      <c r="AE15" s="268"/>
      <c r="AF15" s="268"/>
      <c r="AG15" s="268"/>
      <c r="AH15" s="268"/>
      <c r="AI15" s="268"/>
      <c r="AJ15" s="268"/>
      <c r="AK15" s="125">
        <f>AC15-AD15</f>
        <v>0</v>
      </c>
      <c r="AM15" s="9"/>
      <c r="AN15" s="56" t="s">
        <v>28</v>
      </c>
      <c r="AO15" s="56"/>
      <c r="AP15" s="6"/>
      <c r="AQ15" s="6"/>
      <c r="AR15" s="6"/>
      <c r="AS15" s="6"/>
      <c r="AT15" s="6"/>
      <c r="AU15" s="7"/>
      <c r="AV15" s="15"/>
      <c r="AW15" s="14"/>
      <c r="AY15" s="186"/>
      <c r="AZ15" s="19"/>
      <c r="BA15" s="174"/>
      <c r="BB15" s="175"/>
    </row>
    <row r="16" spans="1:54" ht="13.5" thickBot="1" x14ac:dyDescent="0.25">
      <c r="A16" s="1"/>
      <c r="B16" s="335"/>
      <c r="C16" s="202"/>
      <c r="D16" s="76"/>
      <c r="E16" s="232"/>
      <c r="F16" s="1">
        <f t="shared" si="3"/>
        <v>0</v>
      </c>
      <c r="G16" s="1"/>
      <c r="H16" s="202"/>
      <c r="I16" s="100"/>
      <c r="J16" s="84"/>
      <c r="K16" s="102"/>
      <c r="L16" s="1"/>
      <c r="M16" s="1">
        <f t="shared" si="0"/>
        <v>0</v>
      </c>
      <c r="N16" s="202"/>
      <c r="O16" s="84"/>
      <c r="P16" s="84"/>
      <c r="Q16" s="102"/>
      <c r="R16" s="1">
        <f t="shared" si="1"/>
        <v>0</v>
      </c>
      <c r="S16" s="1"/>
      <c r="T16" s="204"/>
      <c r="U16" s="153"/>
      <c r="V16" s="153"/>
      <c r="W16" s="102"/>
      <c r="X16" s="1">
        <f t="shared" si="2"/>
        <v>0</v>
      </c>
      <c r="Y16" s="1"/>
      <c r="AA16" s="205" t="s">
        <v>44</v>
      </c>
      <c r="AB16" s="62"/>
      <c r="AC16" s="72">
        <f>N30</f>
        <v>0</v>
      </c>
      <c r="AD16" s="309"/>
      <c r="AE16" s="268"/>
      <c r="AF16" s="268"/>
      <c r="AG16" s="268"/>
      <c r="AH16" s="268"/>
      <c r="AI16" s="268"/>
      <c r="AJ16" s="268"/>
      <c r="AK16" s="206">
        <f>AC16</f>
        <v>0</v>
      </c>
      <c r="AM16" s="9"/>
      <c r="AN16" s="8" t="s">
        <v>19</v>
      </c>
      <c r="AO16" s="8"/>
      <c r="AP16" s="34">
        <f>Aantal_Begrafenissen</f>
        <v>0</v>
      </c>
      <c r="AQ16" s="55"/>
      <c r="AR16" s="156">
        <f>AD22</f>
        <v>49</v>
      </c>
      <c r="AS16" s="6"/>
      <c r="AT16" s="22">
        <f>AP16*AD22</f>
        <v>0</v>
      </c>
      <c r="AU16" s="7"/>
      <c r="AV16" s="15"/>
      <c r="AW16" s="14"/>
      <c r="AY16" s="280" t="s">
        <v>100</v>
      </c>
      <c r="AZ16" s="183"/>
      <c r="BA16" s="184"/>
      <c r="BB16" s="185"/>
    </row>
    <row r="17" spans="1:54" x14ac:dyDescent="0.2">
      <c r="A17" s="1"/>
      <c r="B17" s="335"/>
      <c r="C17" s="202"/>
      <c r="D17" s="76"/>
      <c r="E17" s="232"/>
      <c r="F17" s="1">
        <f t="shared" si="3"/>
        <v>0</v>
      </c>
      <c r="G17" s="1"/>
      <c r="H17" s="202"/>
      <c r="I17" s="100"/>
      <c r="J17" s="84"/>
      <c r="K17" s="102"/>
      <c r="L17" s="1"/>
      <c r="M17" s="1">
        <f t="shared" si="0"/>
        <v>0</v>
      </c>
      <c r="N17" s="202"/>
      <c r="O17" s="84"/>
      <c r="P17" s="84"/>
      <c r="Q17" s="102"/>
      <c r="R17" s="1">
        <f t="shared" si="1"/>
        <v>0</v>
      </c>
      <c r="S17" s="1"/>
      <c r="T17" s="204"/>
      <c r="U17" s="153"/>
      <c r="V17" s="153"/>
      <c r="W17" s="102"/>
      <c r="X17" s="1">
        <f t="shared" si="2"/>
        <v>0</v>
      </c>
      <c r="Y17" s="1"/>
      <c r="AA17" s="145" t="s">
        <v>40</v>
      </c>
      <c r="AB17" s="63"/>
      <c r="AC17" s="73"/>
      <c r="AD17" s="67">
        <f>SUM(AD4:AD16)</f>
        <v>0</v>
      </c>
      <c r="AE17" s="44">
        <f>SUM(AE4:AE16)</f>
        <v>0</v>
      </c>
      <c r="AF17" s="44">
        <f>SUM(AF4:AF16)</f>
        <v>0</v>
      </c>
      <c r="AG17" s="43"/>
      <c r="AH17" s="43"/>
      <c r="AI17" s="43"/>
      <c r="AJ17" s="43"/>
      <c r="AK17" s="146"/>
      <c r="AM17" s="9"/>
      <c r="AN17" s="6" t="s">
        <v>17</v>
      </c>
      <c r="AO17" s="6"/>
      <c r="AP17" s="23">
        <f>AC6</f>
        <v>0</v>
      </c>
      <c r="AQ17" s="7"/>
      <c r="AR17" s="159">
        <f>AD25</f>
        <v>0.1</v>
      </c>
      <c r="AS17" s="6"/>
      <c r="AT17" s="26">
        <f>ROUND(AP17*AR17,2)</f>
        <v>0</v>
      </c>
      <c r="AU17" s="6"/>
      <c r="AV17" s="15"/>
      <c r="AW17" s="14"/>
      <c r="AY17" s="209" t="s">
        <v>43</v>
      </c>
      <c r="AZ17" s="215"/>
      <c r="BA17" s="216" t="s">
        <v>56</v>
      </c>
      <c r="BB17" s="217" t="s">
        <v>57</v>
      </c>
    </row>
    <row r="18" spans="1:54" ht="13.5" thickBot="1" x14ac:dyDescent="0.25">
      <c r="A18" s="1"/>
      <c r="B18" s="335"/>
      <c r="C18" s="202"/>
      <c r="D18" s="76"/>
      <c r="E18" s="232"/>
      <c r="F18" s="1">
        <f t="shared" si="3"/>
        <v>0</v>
      </c>
      <c r="G18" s="1"/>
      <c r="H18" s="202"/>
      <c r="I18" s="100"/>
      <c r="J18" s="84"/>
      <c r="K18" s="102"/>
      <c r="L18" s="1"/>
      <c r="M18" s="1">
        <f t="shared" si="0"/>
        <v>0</v>
      </c>
      <c r="N18" s="202"/>
      <c r="O18" s="84"/>
      <c r="P18" s="84"/>
      <c r="Q18" s="102"/>
      <c r="R18" s="1">
        <f t="shared" si="1"/>
        <v>0</v>
      </c>
      <c r="S18" s="1"/>
      <c r="T18" s="204"/>
      <c r="U18" s="153"/>
      <c r="V18" s="153"/>
      <c r="W18" s="102"/>
      <c r="X18" s="1">
        <f t="shared" si="2"/>
        <v>0</v>
      </c>
      <c r="Y18" s="1"/>
      <c r="AA18" s="147" t="s">
        <v>13</v>
      </c>
      <c r="AB18" s="59"/>
      <c r="AC18" s="74">
        <f>SUM(AC4:AC16)</f>
        <v>0</v>
      </c>
      <c r="AD18" s="148">
        <f>AD17+AE17+AF17</f>
        <v>0</v>
      </c>
      <c r="AE18" s="149"/>
      <c r="AF18" s="149"/>
      <c r="AG18" s="150">
        <f>SUM(AG4:AG17)</f>
        <v>0</v>
      </c>
      <c r="AH18" s="150">
        <f>SUM(AH4:AH17)</f>
        <v>0</v>
      </c>
      <c r="AI18" s="150">
        <f>SUM(AI4:AI17)</f>
        <v>0</v>
      </c>
      <c r="AJ18" s="150">
        <f>SUM(AJ4:AJ17)</f>
        <v>0</v>
      </c>
      <c r="AK18" s="151">
        <f>SUM(AK4:AK16)</f>
        <v>0</v>
      </c>
      <c r="AM18" s="9"/>
      <c r="AN18" s="6"/>
      <c r="AO18" s="6"/>
      <c r="AP18" s="6"/>
      <c r="AQ18" s="6"/>
      <c r="AR18" s="6"/>
      <c r="AS18" s="6"/>
      <c r="AT18" s="35" t="s">
        <v>6</v>
      </c>
      <c r="AU18" s="6"/>
      <c r="AV18" s="25">
        <f>AT16+AT17</f>
        <v>0</v>
      </c>
      <c r="AW18" s="14"/>
      <c r="AY18" s="255">
        <f>AY13</f>
        <v>489250</v>
      </c>
      <c r="AZ18" s="246" t="str">
        <f>AZ13</f>
        <v>Te verdelen oblaties</v>
      </c>
      <c r="BA18" s="247">
        <f>BA23</f>
        <v>0</v>
      </c>
      <c r="BB18" s="256" t="s">
        <v>42</v>
      </c>
    </row>
    <row r="19" spans="1:54" ht="13.5" thickBot="1" x14ac:dyDescent="0.25">
      <c r="A19" s="1"/>
      <c r="B19" s="336"/>
      <c r="C19" s="77" t="s">
        <v>6</v>
      </c>
      <c r="D19" s="235">
        <f>SUM(D14:D18)</f>
        <v>0</v>
      </c>
      <c r="E19" s="236"/>
      <c r="F19" s="1"/>
      <c r="G19" s="1"/>
      <c r="H19" s="77" t="s">
        <v>6</v>
      </c>
      <c r="I19" s="101">
        <f>COUNT(J7:J18)</f>
        <v>0</v>
      </c>
      <c r="J19" s="85">
        <f>SUM(J7:J18)</f>
        <v>0</v>
      </c>
      <c r="K19" s="103">
        <f>SUM(M7:M18)</f>
        <v>0</v>
      </c>
      <c r="L19" s="1"/>
      <c r="M19" s="1"/>
      <c r="N19" s="77" t="s">
        <v>6</v>
      </c>
      <c r="O19" s="101">
        <f>COUNT(P7:P18)</f>
        <v>0</v>
      </c>
      <c r="P19" s="85">
        <f>SUM(P7:P18)</f>
        <v>0</v>
      </c>
      <c r="Q19" s="103">
        <f>SUM(R7:R18)</f>
        <v>0</v>
      </c>
      <c r="R19" s="1"/>
      <c r="S19" s="1"/>
      <c r="T19" s="86" t="s">
        <v>6</v>
      </c>
      <c r="U19" s="154">
        <f>SUM(U7:U18)</f>
        <v>0</v>
      </c>
      <c r="V19" s="154">
        <f>SUM(V7:V18)</f>
        <v>0</v>
      </c>
      <c r="W19" s="103">
        <f>SUM(X7:X18)</f>
        <v>0</v>
      </c>
      <c r="X19" s="1"/>
      <c r="Y19" s="1"/>
      <c r="AC19" s="19"/>
      <c r="AM19" s="9"/>
      <c r="AN19" s="19"/>
      <c r="AO19" s="19"/>
      <c r="AP19" s="56" t="s">
        <v>30</v>
      </c>
      <c r="AQ19" s="19"/>
      <c r="AR19" s="19"/>
      <c r="AS19" s="19"/>
      <c r="AT19" s="19"/>
      <c r="AU19" s="19"/>
      <c r="AV19" s="9"/>
      <c r="AW19" s="14"/>
      <c r="AY19" s="212">
        <v>489240</v>
      </c>
      <c r="AZ19" s="163" t="s">
        <v>96</v>
      </c>
      <c r="BA19" s="208" t="s">
        <v>42</v>
      </c>
      <c r="BB19" s="179">
        <f>AK18</f>
        <v>0</v>
      </c>
    </row>
    <row r="20" spans="1:54" x14ac:dyDescent="0.2">
      <c r="A20" s="1"/>
      <c r="B20" s="1"/>
      <c r="C20" s="1"/>
      <c r="D20" s="1"/>
      <c r="E20" s="1"/>
      <c r="F20" s="1"/>
      <c r="G20" s="1"/>
      <c r="H20" s="1"/>
      <c r="I20" s="1"/>
      <c r="J20" s="1"/>
      <c r="K20" s="1"/>
      <c r="L20" s="1"/>
      <c r="M20" s="1"/>
      <c r="N20" s="1"/>
      <c r="O20" s="1"/>
      <c r="P20" s="1"/>
      <c r="Q20" s="1"/>
      <c r="R20" s="1"/>
      <c r="S20" s="1"/>
      <c r="T20" s="1"/>
      <c r="U20" s="1"/>
      <c r="V20" s="1"/>
      <c r="W20" s="1"/>
      <c r="X20" s="1"/>
      <c r="Y20" s="1"/>
      <c r="AA20" s="261" t="s">
        <v>223</v>
      </c>
      <c r="AB20" s="262"/>
      <c r="AC20" s="263"/>
      <c r="AD20" s="263"/>
      <c r="AE20" s="263"/>
      <c r="AF20" s="263"/>
      <c r="AG20" s="263"/>
      <c r="AH20" s="263"/>
      <c r="AI20" s="263"/>
      <c r="AJ20" s="263"/>
      <c r="AK20" s="264"/>
      <c r="AM20" s="9"/>
      <c r="AN20" s="6"/>
      <c r="AO20" s="6"/>
      <c r="AP20" s="6" t="s">
        <v>19</v>
      </c>
      <c r="AQ20" s="34">
        <f>Aantal_Begrafenissen</f>
        <v>0</v>
      </c>
      <c r="AR20" s="156">
        <f>AF22</f>
        <v>58</v>
      </c>
      <c r="AS20" s="6"/>
      <c r="AT20" s="18"/>
      <c r="AU20" s="6"/>
      <c r="AV20" s="27">
        <f>AQ20*AR20</f>
        <v>0</v>
      </c>
      <c r="AW20" s="14"/>
      <c r="AY20" s="212">
        <v>489200</v>
      </c>
      <c r="AZ20" s="163" t="s">
        <v>5</v>
      </c>
      <c r="BA20" s="208" t="s">
        <v>42</v>
      </c>
      <c r="BB20" s="179">
        <f>AV37</f>
        <v>0</v>
      </c>
    </row>
    <row r="21" spans="1:54" x14ac:dyDescent="0.2">
      <c r="A21" s="1"/>
      <c r="B21" s="1"/>
      <c r="C21" s="325" t="s">
        <v>76</v>
      </c>
      <c r="D21" s="326"/>
      <c r="E21" s="326"/>
      <c r="F21" s="326"/>
      <c r="G21" s="326"/>
      <c r="H21" s="326"/>
      <c r="I21" s="326"/>
      <c r="J21" s="326"/>
      <c r="K21" s="1"/>
      <c r="L21" s="1"/>
      <c r="M21" s="1"/>
      <c r="N21" s="41" t="s">
        <v>27</v>
      </c>
      <c r="O21" s="1"/>
      <c r="P21" s="325" t="s">
        <v>52</v>
      </c>
      <c r="Q21" s="375"/>
      <c r="R21" s="375"/>
      <c r="S21" s="375"/>
      <c r="T21" s="375"/>
      <c r="U21" s="375"/>
      <c r="V21" s="375"/>
      <c r="W21" s="3"/>
      <c r="X21" s="1"/>
      <c r="Y21" s="1"/>
      <c r="AA21" s="9" t="str">
        <f>AA4</f>
        <v>Weekend</v>
      </c>
      <c r="AB21" s="113"/>
      <c r="AC21" s="113"/>
      <c r="AD21" s="112">
        <v>0.1</v>
      </c>
      <c r="AE21" s="113"/>
      <c r="AF21" s="113"/>
      <c r="AG21" s="112">
        <v>0</v>
      </c>
      <c r="AH21" s="113"/>
      <c r="AI21" s="113"/>
      <c r="AJ21" s="113"/>
      <c r="AK21" s="118">
        <v>0.9</v>
      </c>
      <c r="AM21" s="9"/>
      <c r="AN21" s="19"/>
      <c r="AO21" s="19"/>
      <c r="AP21" s="56" t="s">
        <v>21</v>
      </c>
      <c r="AQ21" s="6"/>
      <c r="AR21" s="157"/>
      <c r="AS21" s="6"/>
      <c r="AT21" s="6"/>
      <c r="AU21" s="6"/>
      <c r="AV21" s="15"/>
      <c r="AW21" s="14"/>
      <c r="AY21" s="212">
        <v>489210</v>
      </c>
      <c r="AZ21" s="163" t="s">
        <v>7</v>
      </c>
      <c r="BA21" s="208" t="s">
        <v>42</v>
      </c>
      <c r="BB21" s="179">
        <f>AG18</f>
        <v>0</v>
      </c>
    </row>
    <row r="22" spans="1:54" x14ac:dyDescent="0.2">
      <c r="A22" s="1"/>
      <c r="B22" s="1"/>
      <c r="C22" s="1"/>
      <c r="D22" s="1"/>
      <c r="E22" s="1"/>
      <c r="F22" s="1"/>
      <c r="G22" s="1"/>
      <c r="H22" s="1"/>
      <c r="I22" s="1"/>
      <c r="J22" s="1"/>
      <c r="K22" s="1"/>
      <c r="L22" s="1"/>
      <c r="M22" s="1"/>
      <c r="N22" s="1"/>
      <c r="O22" s="1"/>
      <c r="P22" s="1"/>
      <c r="Q22" s="1"/>
      <c r="R22" s="1"/>
      <c r="S22" s="1"/>
      <c r="T22" s="1"/>
      <c r="U22" s="1"/>
      <c r="V22" s="1"/>
      <c r="W22" s="1"/>
      <c r="X22" s="1"/>
      <c r="Y22" s="1"/>
      <c r="AA22" s="9" t="str">
        <f>AA5</f>
        <v>Begrafenissen</v>
      </c>
      <c r="AB22" s="113"/>
      <c r="AC22" s="114">
        <v>250</v>
      </c>
      <c r="AD22" s="114">
        <v>49</v>
      </c>
      <c r="AE22" s="114">
        <v>11</v>
      </c>
      <c r="AF22" s="114">
        <v>58</v>
      </c>
      <c r="AG22" s="114">
        <v>28</v>
      </c>
      <c r="AH22" s="114">
        <v>50</v>
      </c>
      <c r="AI22" s="114">
        <v>32</v>
      </c>
      <c r="AJ22" s="114">
        <v>50</v>
      </c>
      <c r="AK22" s="119">
        <v>22</v>
      </c>
      <c r="AM22" s="9" t="s">
        <v>20</v>
      </c>
      <c r="AN22" s="6"/>
      <c r="AO22" s="6"/>
      <c r="AP22" s="6" t="s">
        <v>22</v>
      </c>
      <c r="AQ22" s="34">
        <f>Aantal_Begrafenissen</f>
        <v>0</v>
      </c>
      <c r="AR22" s="156">
        <f>AE22</f>
        <v>11</v>
      </c>
      <c r="AS22" s="6"/>
      <c r="AT22" s="6"/>
      <c r="AU22" s="6"/>
      <c r="AV22" s="27">
        <f>AQ22*AR22</f>
        <v>0</v>
      </c>
      <c r="AW22" s="14"/>
      <c r="AY22" s="257">
        <v>618999</v>
      </c>
      <c r="AZ22" s="248" t="s">
        <v>85</v>
      </c>
      <c r="BA22" s="249" t="s">
        <v>42</v>
      </c>
      <c r="BB22" s="258">
        <f>SUM(AH18:AJ18)</f>
        <v>0</v>
      </c>
    </row>
    <row r="23" spans="1:54" ht="13.5" thickBot="1" x14ac:dyDescent="0.25">
      <c r="A23" s="1"/>
      <c r="B23" s="1"/>
      <c r="C23" s="79" t="s">
        <v>0</v>
      </c>
      <c r="D23" s="351" t="s">
        <v>1</v>
      </c>
      <c r="E23" s="352"/>
      <c r="F23" s="110"/>
      <c r="G23" s="351" t="s">
        <v>45</v>
      </c>
      <c r="H23" s="352"/>
      <c r="I23" s="352"/>
      <c r="J23" s="367"/>
      <c r="K23" s="1"/>
      <c r="L23" s="1"/>
      <c r="M23" s="1"/>
      <c r="N23" s="90" t="s">
        <v>1</v>
      </c>
      <c r="O23" s="1"/>
      <c r="P23" s="368" t="s">
        <v>0</v>
      </c>
      <c r="Q23" s="369"/>
      <c r="R23" s="110"/>
      <c r="S23" s="373" t="s">
        <v>45</v>
      </c>
      <c r="T23" s="351"/>
      <c r="U23" s="351"/>
      <c r="V23" s="90" t="s">
        <v>86</v>
      </c>
      <c r="W23" s="80" t="s">
        <v>87</v>
      </c>
      <c r="X23" s="110"/>
      <c r="Y23" s="1"/>
      <c r="AA23" s="9" t="s">
        <v>98</v>
      </c>
      <c r="AB23" s="113"/>
      <c r="AC23" s="114">
        <v>95</v>
      </c>
      <c r="AD23" s="114">
        <v>48</v>
      </c>
      <c r="AE23" s="115"/>
      <c r="AF23" s="113"/>
      <c r="AG23" s="113"/>
      <c r="AH23" s="114">
        <v>47</v>
      </c>
      <c r="AI23" s="113"/>
      <c r="AJ23" s="114">
        <v>47</v>
      </c>
      <c r="AK23" s="113"/>
      <c r="AM23" s="9"/>
      <c r="AN23" s="56" t="s">
        <v>31</v>
      </c>
      <c r="AO23" s="56"/>
      <c r="AP23" s="6"/>
      <c r="AQ23" s="19"/>
      <c r="AR23" s="158"/>
      <c r="AS23" s="6"/>
      <c r="AT23" s="19"/>
      <c r="AU23" s="6"/>
      <c r="AV23" s="28"/>
      <c r="AW23" s="14"/>
      <c r="AY23" s="108"/>
      <c r="AZ23" s="167" t="s">
        <v>38</v>
      </c>
      <c r="BA23" s="214">
        <f>SUM(BB18:BB22)</f>
        <v>0</v>
      </c>
      <c r="BB23" s="181">
        <f>SUM(BB18:BB22)</f>
        <v>0</v>
      </c>
    </row>
    <row r="24" spans="1:54" ht="13.5" thickBot="1" x14ac:dyDescent="0.25">
      <c r="A24" s="1"/>
      <c r="B24" s="1"/>
      <c r="C24" s="202"/>
      <c r="D24" s="337"/>
      <c r="E24" s="338"/>
      <c r="F24" s="193"/>
      <c r="G24" s="328"/>
      <c r="H24" s="328"/>
      <c r="I24" s="328"/>
      <c r="J24" s="364"/>
      <c r="K24" s="1"/>
      <c r="L24" s="1"/>
      <c r="M24" s="1"/>
      <c r="N24" s="36"/>
      <c r="O24" s="1"/>
      <c r="P24" s="349" t="s">
        <v>50</v>
      </c>
      <c r="Q24" s="350"/>
      <c r="R24" s="350"/>
      <c r="S24" s="350"/>
      <c r="T24" s="350"/>
      <c r="U24" s="350"/>
      <c r="V24" s="253">
        <v>0</v>
      </c>
      <c r="W24" s="265"/>
      <c r="X24" s="1"/>
      <c r="Y24" s="1"/>
      <c r="AA24" s="9" t="str">
        <f>AA7</f>
        <v>Huwelijken</v>
      </c>
      <c r="AB24" s="113"/>
      <c r="AC24" s="114">
        <v>250</v>
      </c>
      <c r="AD24" s="114">
        <v>60</v>
      </c>
      <c r="AE24" s="115"/>
      <c r="AF24" s="114">
        <v>58</v>
      </c>
      <c r="AG24" s="114">
        <v>28</v>
      </c>
      <c r="AH24" s="114">
        <v>50</v>
      </c>
      <c r="AI24" s="114">
        <v>32</v>
      </c>
      <c r="AJ24" s="114">
        <v>50</v>
      </c>
      <c r="AK24" s="119">
        <v>22</v>
      </c>
      <c r="AM24" s="9"/>
      <c r="AN24" s="6" t="s">
        <v>23</v>
      </c>
      <c r="AO24" s="6"/>
      <c r="AP24" s="161">
        <f>O19</f>
        <v>0</v>
      </c>
      <c r="AQ24" s="34"/>
      <c r="AR24" s="156">
        <f>AD24</f>
        <v>60</v>
      </c>
      <c r="AS24" s="6"/>
      <c r="AT24" s="156">
        <f>AP24*AR24</f>
        <v>0</v>
      </c>
      <c r="AU24" s="6"/>
      <c r="AV24" s="27"/>
      <c r="AW24" s="14"/>
      <c r="AY24" s="9"/>
      <c r="AZ24" s="19"/>
      <c r="BA24" s="174"/>
      <c r="BB24" s="175"/>
    </row>
    <row r="25" spans="1:54" ht="13.5" thickBot="1" x14ac:dyDescent="0.25">
      <c r="A25" s="1"/>
      <c r="B25" s="1"/>
      <c r="C25" s="237"/>
      <c r="D25" s="339"/>
      <c r="E25" s="340"/>
      <c r="F25" s="230"/>
      <c r="G25" s="365"/>
      <c r="H25" s="365"/>
      <c r="I25" s="365"/>
      <c r="J25" s="366"/>
      <c r="K25" s="1"/>
      <c r="L25" s="1"/>
      <c r="M25" s="1"/>
      <c r="N25" s="36"/>
      <c r="O25" s="1"/>
      <c r="P25" s="347"/>
      <c r="Q25" s="348"/>
      <c r="R25" s="193"/>
      <c r="S25" s="327"/>
      <c r="T25" s="328"/>
      <c r="U25" s="328"/>
      <c r="V25" s="245" t="s">
        <v>42</v>
      </c>
      <c r="W25" s="243"/>
      <c r="X25" s="1"/>
      <c r="Y25" s="1"/>
      <c r="AA25" s="9" t="s">
        <v>224</v>
      </c>
      <c r="AB25" s="113"/>
      <c r="AC25" s="113"/>
      <c r="AD25" s="112">
        <v>0.1</v>
      </c>
      <c r="AE25" s="113"/>
      <c r="AF25" s="113"/>
      <c r="AG25" s="112">
        <v>0</v>
      </c>
      <c r="AH25" s="113"/>
      <c r="AI25" s="113"/>
      <c r="AJ25" s="113"/>
      <c r="AK25" s="118">
        <v>0.9</v>
      </c>
      <c r="AM25" s="9"/>
      <c r="AN25" s="6"/>
      <c r="AO25" s="6"/>
      <c r="AP25" s="23"/>
      <c r="AQ25" s="7"/>
      <c r="AR25" s="159"/>
      <c r="AS25" s="6"/>
      <c r="AT25" s="238"/>
      <c r="AU25" s="6"/>
      <c r="AV25" s="15"/>
      <c r="AW25" s="14"/>
      <c r="AY25" s="298" t="s">
        <v>204</v>
      </c>
      <c r="AZ25" s="299"/>
      <c r="BA25" s="300"/>
      <c r="BB25" s="301"/>
    </row>
    <row r="26" spans="1:54" x14ac:dyDescent="0.2">
      <c r="A26" s="1"/>
      <c r="B26" s="1"/>
      <c r="C26" s="5"/>
      <c r="D26" s="4"/>
      <c r="E26" s="1"/>
      <c r="F26" s="1"/>
      <c r="G26" s="344"/>
      <c r="H26" s="344"/>
      <c r="I26" s="344"/>
      <c r="J26" s="344"/>
      <c r="K26" s="1"/>
      <c r="L26" s="1"/>
      <c r="M26" s="1"/>
      <c r="N26" s="36"/>
      <c r="O26" s="1"/>
      <c r="P26" s="347"/>
      <c r="Q26" s="348"/>
      <c r="R26" s="193"/>
      <c r="S26" s="327"/>
      <c r="T26" s="328"/>
      <c r="U26" s="328"/>
      <c r="V26" s="245"/>
      <c r="W26" s="243" t="s">
        <v>42</v>
      </c>
      <c r="X26" s="1"/>
      <c r="Y26" s="1"/>
      <c r="AA26" s="9" t="s">
        <v>77</v>
      </c>
      <c r="AB26" s="113"/>
      <c r="AC26" s="113"/>
      <c r="AD26" s="112">
        <v>0.9</v>
      </c>
      <c r="AE26" s="113"/>
      <c r="AF26" s="113"/>
      <c r="AG26" s="113"/>
      <c r="AH26" s="113"/>
      <c r="AI26" s="113"/>
      <c r="AJ26" s="113"/>
      <c r="AK26" s="118">
        <v>0.1</v>
      </c>
      <c r="AM26" s="9"/>
      <c r="AN26" s="6"/>
      <c r="AO26" s="6"/>
      <c r="AP26" s="6"/>
      <c r="AQ26" s="6"/>
      <c r="AR26" s="6"/>
      <c r="AS26" s="6"/>
      <c r="AT26" s="35" t="s">
        <v>6</v>
      </c>
      <c r="AU26" s="6"/>
      <c r="AV26" s="25">
        <f>AT24</f>
        <v>0</v>
      </c>
      <c r="AW26" s="14"/>
      <c r="AY26" s="68" t="s">
        <v>43</v>
      </c>
      <c r="AZ26" s="315"/>
      <c r="BA26" s="313" t="s">
        <v>56</v>
      </c>
      <c r="BB26" s="313" t="s">
        <v>57</v>
      </c>
    </row>
    <row r="27" spans="1:54" x14ac:dyDescent="0.2">
      <c r="A27" s="1"/>
      <c r="B27" s="1"/>
      <c r="C27" s="325" t="s">
        <v>4</v>
      </c>
      <c r="D27" s="326"/>
      <c r="E27" s="326"/>
      <c r="F27" s="326"/>
      <c r="G27" s="326"/>
      <c r="H27" s="326"/>
      <c r="I27" s="326"/>
      <c r="J27" s="326"/>
      <c r="K27" s="1"/>
      <c r="L27" s="1"/>
      <c r="M27" s="1"/>
      <c r="N27" s="36"/>
      <c r="O27" s="1"/>
      <c r="P27" s="347"/>
      <c r="Q27" s="348"/>
      <c r="R27" s="193"/>
      <c r="S27" s="327"/>
      <c r="T27" s="328"/>
      <c r="U27" s="328"/>
      <c r="V27" s="245"/>
      <c r="W27" s="243" t="s">
        <v>42</v>
      </c>
      <c r="X27" s="1"/>
      <c r="Y27" s="1"/>
      <c r="AA27" s="9" t="str">
        <f>AA11</f>
        <v>Speciale omhaling</v>
      </c>
      <c r="AB27" s="113"/>
      <c r="AC27" s="113"/>
      <c r="AD27" s="113"/>
      <c r="AE27" s="113"/>
      <c r="AF27" s="113"/>
      <c r="AG27" s="111">
        <v>1</v>
      </c>
      <c r="AH27" s="113"/>
      <c r="AI27" s="113"/>
      <c r="AJ27" s="113"/>
      <c r="AK27" s="120"/>
      <c r="AM27" s="9"/>
      <c r="AN27" s="6"/>
      <c r="AO27" s="6"/>
      <c r="AP27" s="56" t="s">
        <v>30</v>
      </c>
      <c r="AQ27" s="6"/>
      <c r="AR27" s="157"/>
      <c r="AS27" s="6"/>
      <c r="AT27" s="18"/>
      <c r="AU27" s="6"/>
      <c r="AV27" s="29"/>
      <c r="AW27" s="14"/>
      <c r="AY27" s="320" t="s">
        <v>199</v>
      </c>
      <c r="AZ27" s="316" t="s">
        <v>201</v>
      </c>
      <c r="BA27" s="247">
        <f>AH18</f>
        <v>0</v>
      </c>
      <c r="BB27" s="247"/>
    </row>
    <row r="28" spans="1:54" x14ac:dyDescent="0.2">
      <c r="A28" s="1"/>
      <c r="B28" s="1"/>
      <c r="C28" s="5"/>
      <c r="D28" s="4"/>
      <c r="E28" s="1"/>
      <c r="F28" s="1"/>
      <c r="G28" s="344"/>
      <c r="H28" s="344"/>
      <c r="I28" s="344"/>
      <c r="J28" s="344"/>
      <c r="K28" s="1"/>
      <c r="L28" s="1"/>
      <c r="M28" s="1"/>
      <c r="N28" s="36"/>
      <c r="O28" s="1"/>
      <c r="P28" s="347"/>
      <c r="Q28" s="348"/>
      <c r="R28" s="193"/>
      <c r="S28" s="327"/>
      <c r="T28" s="328"/>
      <c r="U28" s="328"/>
      <c r="V28" s="245"/>
      <c r="W28" s="243"/>
      <c r="X28" s="1"/>
      <c r="Y28" s="1"/>
      <c r="AA28" s="9" t="str">
        <f>AA13</f>
        <v>Gelezen mis</v>
      </c>
      <c r="AB28" s="113"/>
      <c r="AC28" s="116">
        <v>11</v>
      </c>
      <c r="AD28" s="117"/>
      <c r="AE28" s="117"/>
      <c r="AF28" s="117"/>
      <c r="AG28" s="117"/>
      <c r="AH28" s="116">
        <v>7</v>
      </c>
      <c r="AI28" s="117" t="s">
        <v>42</v>
      </c>
      <c r="AJ28" s="117" t="s">
        <v>42</v>
      </c>
      <c r="AK28" s="121">
        <v>4</v>
      </c>
      <c r="AM28" s="9" t="s">
        <v>24</v>
      </c>
      <c r="AN28" s="6"/>
      <c r="AO28" s="6"/>
      <c r="AP28" s="6" t="s">
        <v>23</v>
      </c>
      <c r="AQ28" s="34">
        <f>Aantal_Huwelijken</f>
        <v>0</v>
      </c>
      <c r="AR28" s="156">
        <f>AF24</f>
        <v>58</v>
      </c>
      <c r="AS28" s="6"/>
      <c r="AT28" s="6"/>
      <c r="AU28" s="6"/>
      <c r="AV28" s="27">
        <f>AQ28*AR28</f>
        <v>0</v>
      </c>
      <c r="AW28" s="14"/>
      <c r="AY28" s="320" t="s">
        <v>199</v>
      </c>
      <c r="AZ28" s="317" t="s">
        <v>200</v>
      </c>
      <c r="BA28" s="208">
        <f>AI18</f>
        <v>0</v>
      </c>
      <c r="BB28" s="208"/>
    </row>
    <row r="29" spans="1:54" ht="13.5" thickBot="1" x14ac:dyDescent="0.25">
      <c r="A29" s="1"/>
      <c r="B29" s="1"/>
      <c r="C29" s="89" t="s">
        <v>0</v>
      </c>
      <c r="D29" s="341" t="s">
        <v>1</v>
      </c>
      <c r="E29" s="330"/>
      <c r="F29" s="168"/>
      <c r="G29" s="359" t="s">
        <v>45</v>
      </c>
      <c r="H29" s="359"/>
      <c r="I29" s="359"/>
      <c r="J29" s="360"/>
      <c r="K29" s="1"/>
      <c r="L29" s="1"/>
      <c r="M29" s="1"/>
      <c r="N29" s="87"/>
      <c r="O29" s="1"/>
      <c r="P29" s="347"/>
      <c r="Q29" s="348"/>
      <c r="R29" s="193"/>
      <c r="S29" s="353"/>
      <c r="T29" s="353"/>
      <c r="U29" s="353"/>
      <c r="V29" s="87"/>
      <c r="W29" s="244"/>
      <c r="X29" s="1"/>
      <c r="Y29" s="1"/>
      <c r="AA29" s="57" t="s">
        <v>54</v>
      </c>
      <c r="AB29" s="152"/>
      <c r="AC29" s="122">
        <v>15</v>
      </c>
      <c r="AD29" s="123"/>
      <c r="AE29" s="123"/>
      <c r="AF29" s="123"/>
      <c r="AG29" s="123"/>
      <c r="AH29" s="122">
        <v>7</v>
      </c>
      <c r="AI29" s="123"/>
      <c r="AJ29" s="123"/>
      <c r="AK29" s="124">
        <v>8</v>
      </c>
      <c r="AM29" s="9"/>
      <c r="AN29" s="52" t="s">
        <v>33</v>
      </c>
      <c r="AO29" s="52"/>
      <c r="AP29" s="6"/>
      <c r="AQ29" s="6"/>
      <c r="AR29" s="157"/>
      <c r="AS29" s="6"/>
      <c r="AT29" s="6"/>
      <c r="AU29" s="6"/>
      <c r="AV29" s="28"/>
      <c r="AW29" s="14"/>
      <c r="AY29" s="320" t="s">
        <v>199</v>
      </c>
      <c r="AZ29" s="317" t="s">
        <v>95</v>
      </c>
      <c r="BA29" s="208">
        <f>AJ18</f>
        <v>0</v>
      </c>
      <c r="BB29" s="208"/>
    </row>
    <row r="30" spans="1:54" x14ac:dyDescent="0.2">
      <c r="A30" s="1"/>
      <c r="B30" s="1"/>
      <c r="C30" s="162"/>
      <c r="D30" s="342"/>
      <c r="E30" s="340"/>
      <c r="F30" s="230"/>
      <c r="G30" s="342"/>
      <c r="H30" s="342"/>
      <c r="I30" s="342"/>
      <c r="J30" s="361"/>
      <c r="K30" s="1"/>
      <c r="L30" s="1"/>
      <c r="M30" s="1"/>
      <c r="N30" s="88">
        <f>SUM(N24:N29)</f>
        <v>0</v>
      </c>
      <c r="O30" s="1"/>
      <c r="P30" s="376" t="s">
        <v>53</v>
      </c>
      <c r="Q30" s="340"/>
      <c r="R30" s="340"/>
      <c r="S30" s="340"/>
      <c r="T30" s="340"/>
      <c r="U30" s="340"/>
      <c r="V30" s="266"/>
      <c r="W30" s="252">
        <f>V24+SUM(V25:V29)-SUM(W25:W29)</f>
        <v>0</v>
      </c>
      <c r="X30" s="267">
        <f>COUNT(W25:W29)</f>
        <v>0</v>
      </c>
      <c r="Y30" s="1"/>
      <c r="AM30" s="9"/>
      <c r="AN30" s="19"/>
      <c r="AO30" s="19"/>
      <c r="AP30" s="6" t="s">
        <v>32</v>
      </c>
      <c r="AQ30" s="160">
        <f>AD15/AR30</f>
        <v>0</v>
      </c>
      <c r="AR30" s="156">
        <f>AH29</f>
        <v>7</v>
      </c>
      <c r="AS30" s="6"/>
      <c r="AT30" s="19"/>
      <c r="AU30" s="6"/>
      <c r="AV30" s="27">
        <f>AQ30*AR30</f>
        <v>0</v>
      </c>
      <c r="AW30" s="14"/>
      <c r="AY30" s="321">
        <v>489200</v>
      </c>
      <c r="AZ30" s="317" t="s">
        <v>5</v>
      </c>
      <c r="BA30" s="208">
        <f>BB20</f>
        <v>0</v>
      </c>
      <c r="BB30" s="208"/>
    </row>
    <row r="31" spans="1:54" x14ac:dyDescent="0.2">
      <c r="A31" s="1"/>
      <c r="B31" s="1"/>
      <c r="C31" s="1"/>
      <c r="D31" s="1"/>
      <c r="E31" s="1"/>
      <c r="F31" s="1"/>
      <c r="G31" s="1"/>
      <c r="H31" s="1"/>
      <c r="I31" s="1"/>
      <c r="J31" s="1"/>
      <c r="K31" s="1"/>
      <c r="L31" s="1"/>
      <c r="M31" s="1"/>
      <c r="N31" s="1"/>
      <c r="O31" s="1"/>
      <c r="P31" s="1"/>
      <c r="Q31" s="1"/>
      <c r="R31" s="1"/>
      <c r="S31" s="1"/>
      <c r="T31" s="1"/>
      <c r="U31" s="1"/>
      <c r="V31" s="1"/>
      <c r="W31" s="1"/>
      <c r="X31" s="1"/>
      <c r="Y31" s="1"/>
      <c r="AM31" s="9"/>
      <c r="AN31" s="53" t="s">
        <v>0</v>
      </c>
      <c r="AO31" s="6"/>
      <c r="AP31" s="6"/>
      <c r="AQ31" s="53" t="s">
        <v>35</v>
      </c>
      <c r="AR31" s="6"/>
      <c r="AS31" s="6"/>
      <c r="AT31" s="54" t="s">
        <v>18</v>
      </c>
      <c r="AU31" s="6"/>
      <c r="AV31" s="15"/>
      <c r="AW31" s="14"/>
      <c r="AY31" s="321">
        <v>489210</v>
      </c>
      <c r="AZ31" s="317" t="s">
        <v>7</v>
      </c>
      <c r="BA31" s="208">
        <f>BB21</f>
        <v>0</v>
      </c>
      <c r="BB31" s="208"/>
    </row>
    <row r="32" spans="1:54" ht="13.5" thickBot="1" x14ac:dyDescent="0.25">
      <c r="AM32" s="9" t="s">
        <v>25</v>
      </c>
      <c r="AN32" s="6"/>
      <c r="AO32" s="6"/>
      <c r="AP32" s="6"/>
      <c r="AQ32" s="20"/>
      <c r="AR32" s="19"/>
      <c r="AS32" s="6"/>
      <c r="AT32" s="19"/>
      <c r="AU32" s="6"/>
      <c r="AV32" s="21"/>
      <c r="AW32" s="14"/>
      <c r="AY32" s="322" t="s">
        <v>103</v>
      </c>
      <c r="AZ32" s="318" t="s">
        <v>102</v>
      </c>
      <c r="BA32" s="249">
        <f>BB19</f>
        <v>0</v>
      </c>
      <c r="BB32" s="249"/>
    </row>
    <row r="33" spans="1:54" ht="13.5" thickBot="1" x14ac:dyDescent="0.25">
      <c r="A33" t="s">
        <v>46</v>
      </c>
      <c r="U33" s="354" t="s">
        <v>217</v>
      </c>
      <c r="V33" s="355"/>
      <c r="W33" s="355"/>
      <c r="X33" s="355"/>
      <c r="Y33" s="355"/>
      <c r="AB33" s="188" t="s">
        <v>62</v>
      </c>
      <c r="AC33" s="189"/>
      <c r="AD33" s="190"/>
      <c r="AE33" s="190"/>
      <c r="AF33" s="190"/>
      <c r="AG33" s="190"/>
      <c r="AH33" s="190"/>
      <c r="AI33" s="191"/>
      <c r="AJ33" s="191"/>
      <c r="AM33" s="9"/>
      <c r="AN33" s="56" t="s">
        <v>34</v>
      </c>
      <c r="AO33" s="56"/>
      <c r="AP33" s="6"/>
      <c r="AQ33" s="6"/>
      <c r="AR33" s="6"/>
      <c r="AS33" s="6"/>
      <c r="AT33" s="6"/>
      <c r="AU33" s="6"/>
      <c r="AV33" s="15"/>
      <c r="AW33" s="14"/>
      <c r="AY33" s="322" t="s">
        <v>83</v>
      </c>
      <c r="AZ33" s="318" t="s">
        <v>202</v>
      </c>
      <c r="BA33" s="249" t="s">
        <v>42</v>
      </c>
      <c r="BB33" s="249">
        <f>SUM(BA27:BA32)</f>
        <v>0</v>
      </c>
    </row>
    <row r="34" spans="1:54" ht="13.5" thickBot="1" x14ac:dyDescent="0.25">
      <c r="A34" s="188" t="s">
        <v>62</v>
      </c>
      <c r="B34" s="189"/>
      <c r="C34" s="189"/>
      <c r="D34" s="190"/>
      <c r="E34" s="190"/>
      <c r="F34" s="240"/>
      <c r="G34" s="190"/>
      <c r="H34" s="190"/>
      <c r="I34" s="190"/>
      <c r="J34" s="190"/>
      <c r="K34" s="191"/>
      <c r="L34" s="37"/>
      <c r="M34" s="37"/>
      <c r="N34" s="37"/>
      <c r="O34" s="37"/>
      <c r="P34" s="37"/>
      <c r="Q34" s="37"/>
      <c r="R34" s="37"/>
      <c r="S34" s="37"/>
      <c r="T34" s="37"/>
      <c r="U34" s="37"/>
      <c r="V34" s="37"/>
      <c r="W34" s="37"/>
      <c r="X34" s="37"/>
      <c r="AB34" s="192"/>
      <c r="AC34" s="187" t="s">
        <v>65</v>
      </c>
      <c r="AD34" s="193"/>
      <c r="AE34" s="356" t="str">
        <f t="shared" ref="AE34:AE39" si="4">G35</f>
        <v>Parochie Sint-PieterSint-Pieters-Leeuw</v>
      </c>
      <c r="AF34" s="356"/>
      <c r="AG34" s="356"/>
      <c r="AH34" s="356"/>
      <c r="AI34" s="197"/>
      <c r="AJ34" s="197"/>
      <c r="AM34" s="9"/>
      <c r="AN34" s="31">
        <f>C24</f>
        <v>0</v>
      </c>
      <c r="AO34" s="17"/>
      <c r="AP34" s="6">
        <f>G24</f>
        <v>0</v>
      </c>
      <c r="AQ34" s="377" t="str">
        <f>IF(ISBLANK($G$24)," ",$G$24)</f>
        <v xml:space="preserve"> </v>
      </c>
      <c r="AR34" s="377"/>
      <c r="AS34" s="6"/>
      <c r="AT34" s="22">
        <f>D24</f>
        <v>0</v>
      </c>
      <c r="AU34" s="159"/>
      <c r="AV34" s="25"/>
      <c r="AW34" s="14"/>
      <c r="AY34" s="69"/>
      <c r="AZ34" s="319" t="s">
        <v>84</v>
      </c>
      <c r="BA34" s="314">
        <f>SUM(BA27:BA33)</f>
        <v>0</v>
      </c>
      <c r="BB34" s="314">
        <f>SUM(BB27:BB33)</f>
        <v>0</v>
      </c>
    </row>
    <row r="35" spans="1:54" x14ac:dyDescent="0.2">
      <c r="A35" s="192"/>
      <c r="B35" s="187"/>
      <c r="C35" s="187" t="s">
        <v>65</v>
      </c>
      <c r="D35" s="193"/>
      <c r="E35" s="239"/>
      <c r="F35" s="241"/>
      <c r="G35" s="284" t="s">
        <v>101</v>
      </c>
      <c r="H35" s="284"/>
      <c r="I35" s="284"/>
      <c r="J35" s="284"/>
      <c r="K35" s="197"/>
      <c r="L35" s="37"/>
      <c r="M35" s="37"/>
      <c r="N35" s="37"/>
      <c r="O35" s="11"/>
      <c r="P35" s="11"/>
      <c r="Q35" s="37"/>
      <c r="R35" s="37"/>
      <c r="S35" s="37"/>
      <c r="T35" s="37"/>
      <c r="U35" s="37"/>
      <c r="V35" s="37"/>
      <c r="W35" s="37"/>
      <c r="X35" s="37"/>
      <c r="AB35" s="194"/>
      <c r="AC35" s="187" t="s">
        <v>66</v>
      </c>
      <c r="AD35" s="193"/>
      <c r="AE35" s="343" t="str">
        <f t="shared" si="4"/>
        <v>Rudy van Lint</v>
      </c>
      <c r="AF35" s="343"/>
      <c r="AG35" s="343"/>
      <c r="AH35" s="343"/>
      <c r="AI35" s="198"/>
      <c r="AJ35" s="198"/>
      <c r="AM35" s="9"/>
      <c r="AN35" s="32">
        <f>C25</f>
        <v>0</v>
      </c>
      <c r="AO35" s="17"/>
      <c r="AP35" s="6">
        <f>G25</f>
        <v>0</v>
      </c>
      <c r="AQ35" s="370" t="str">
        <f>IF(ISBLANK($G$25)," ",$G$25)</f>
        <v xml:space="preserve"> </v>
      </c>
      <c r="AR35" s="370"/>
      <c r="AS35" s="6"/>
      <c r="AT35" s="23">
        <f>D25</f>
        <v>0</v>
      </c>
      <c r="AU35" s="159"/>
      <c r="AV35" s="29"/>
      <c r="AW35" s="14"/>
      <c r="AY35" s="166">
        <v>489240</v>
      </c>
      <c r="AZ35" s="163" t="s">
        <v>96</v>
      </c>
      <c r="BA35" s="178">
        <f>BB19</f>
        <v>0</v>
      </c>
      <c r="BB35" s="179"/>
    </row>
    <row r="36" spans="1:54" ht="13.5" thickBot="1" x14ac:dyDescent="0.25">
      <c r="A36" s="194"/>
      <c r="B36" s="195"/>
      <c r="C36" s="187" t="s">
        <v>66</v>
      </c>
      <c r="D36" s="193"/>
      <c r="E36" s="193"/>
      <c r="F36" s="241"/>
      <c r="G36" s="288" t="s">
        <v>90</v>
      </c>
      <c r="H36" s="288"/>
      <c r="I36" s="288"/>
      <c r="J36" s="288"/>
      <c r="K36" s="198"/>
      <c r="L36" s="37"/>
      <c r="M36" s="37"/>
      <c r="N36" s="37"/>
      <c r="O36" s="37"/>
      <c r="P36" s="37"/>
      <c r="Q36" s="37"/>
      <c r="R36" s="37"/>
      <c r="S36" s="37"/>
      <c r="T36" s="37"/>
      <c r="U36" s="37"/>
      <c r="V36" s="37"/>
      <c r="W36" s="37"/>
      <c r="X36" s="37"/>
      <c r="AB36" s="192"/>
      <c r="AC36" s="187" t="s">
        <v>63</v>
      </c>
      <c r="AD36" s="193"/>
      <c r="AE36" s="356" t="str">
        <f t="shared" si="4"/>
        <v>BE56 1234 5678 9012</v>
      </c>
      <c r="AF36" s="338"/>
      <c r="AG36" s="338"/>
      <c r="AH36" s="338"/>
      <c r="AI36" s="198"/>
      <c r="AJ36" s="198"/>
      <c r="AM36" s="9"/>
      <c r="AN36" s="32" t="str">
        <f>IF(ISBLANK($C$25)," ",$C$25)</f>
        <v xml:space="preserve"> </v>
      </c>
      <c r="AO36" s="17"/>
      <c r="AP36" s="6"/>
      <c r="AQ36" s="370" t="str">
        <f>IF(ISBLANK($G$25)," ",$G$25)</f>
        <v xml:space="preserve"> </v>
      </c>
      <c r="AR36" s="370"/>
      <c r="AS36" s="6"/>
      <c r="AT36" s="23">
        <f>SUM(AT34:AT35)</f>
        <v>0</v>
      </c>
      <c r="AU36" s="159">
        <f>AD26</f>
        <v>0.9</v>
      </c>
      <c r="AV36" s="29">
        <f>AT36*AU36</f>
        <v>0</v>
      </c>
      <c r="AW36" s="14"/>
      <c r="AY36" s="302">
        <v>746060</v>
      </c>
      <c r="AZ36" s="303" t="s">
        <v>203</v>
      </c>
      <c r="BA36" s="304" t="s">
        <v>42</v>
      </c>
      <c r="BB36" s="305">
        <f>BB19</f>
        <v>0</v>
      </c>
    </row>
    <row r="37" spans="1:54" ht="13.5" thickBot="1" x14ac:dyDescent="0.25">
      <c r="A37" s="192"/>
      <c r="B37" s="187"/>
      <c r="C37" s="187" t="s">
        <v>63</v>
      </c>
      <c r="D37" s="193"/>
      <c r="E37" s="193"/>
      <c r="F37" s="241"/>
      <c r="G37" s="284" t="s">
        <v>91</v>
      </c>
      <c r="H37" s="284"/>
      <c r="I37" s="284"/>
      <c r="J37" s="284"/>
      <c r="K37" s="198"/>
      <c r="L37" s="37"/>
      <c r="M37" s="37"/>
      <c r="N37" s="37"/>
      <c r="O37" s="11"/>
      <c r="P37" s="11"/>
      <c r="Q37" s="37"/>
      <c r="R37" s="37"/>
      <c r="S37" s="37"/>
      <c r="T37" s="37"/>
      <c r="U37" s="37"/>
      <c r="V37" s="37"/>
      <c r="W37" s="37"/>
      <c r="X37" s="37"/>
      <c r="AB37" s="192"/>
      <c r="AC37" s="187" t="s">
        <v>64</v>
      </c>
      <c r="AD37" s="193"/>
      <c r="AE37" s="356" t="str">
        <f t="shared" si="4"/>
        <v>KREDBEBB</v>
      </c>
      <c r="AF37" s="356"/>
      <c r="AG37" s="356"/>
      <c r="AH37" s="356"/>
      <c r="AI37" s="198"/>
      <c r="AJ37" s="198"/>
      <c r="AM37" s="57"/>
      <c r="AN37" s="58"/>
      <c r="AO37" s="58"/>
      <c r="AP37" s="58"/>
      <c r="AQ37" s="58"/>
      <c r="AR37" s="58"/>
      <c r="AS37" s="58"/>
      <c r="AT37" s="58"/>
      <c r="AU37" s="58"/>
      <c r="AV37" s="312">
        <f>SUM(AV13:AV36)</f>
        <v>0</v>
      </c>
      <c r="AW37" s="16"/>
      <c r="BA37"/>
      <c r="BB37"/>
    </row>
    <row r="38" spans="1:54" x14ac:dyDescent="0.2">
      <c r="A38" s="192"/>
      <c r="B38" s="187"/>
      <c r="C38" s="187" t="s">
        <v>64</v>
      </c>
      <c r="D38" s="193"/>
      <c r="E38" s="193"/>
      <c r="F38" s="241"/>
      <c r="G38" s="284" t="s">
        <v>92</v>
      </c>
      <c r="H38" s="284"/>
      <c r="I38" s="284"/>
      <c r="J38" s="284"/>
      <c r="K38" s="198"/>
      <c r="L38" s="37"/>
      <c r="M38" s="37"/>
      <c r="N38" s="37"/>
      <c r="O38" s="11"/>
      <c r="P38" s="11"/>
      <c r="Q38" s="37"/>
      <c r="R38" s="37"/>
      <c r="S38" s="37"/>
      <c r="T38" s="37"/>
      <c r="U38" s="37"/>
      <c r="V38" s="37"/>
      <c r="W38" s="37"/>
      <c r="X38" s="37"/>
      <c r="AB38" s="192"/>
      <c r="AC38" s="187" t="s">
        <v>71</v>
      </c>
      <c r="AD38" s="193"/>
      <c r="AE38" s="353">
        <f t="shared" si="4"/>
        <v>2080</v>
      </c>
      <c r="AF38" s="353"/>
      <c r="AG38" s="353"/>
      <c r="AH38" s="353"/>
      <c r="AI38" s="198"/>
      <c r="AJ38" s="198"/>
      <c r="AY38" s="166"/>
      <c r="AZ38" s="163"/>
      <c r="BA38" s="178"/>
      <c r="BB38" s="179"/>
    </row>
    <row r="39" spans="1:54" ht="13.5" thickBot="1" x14ac:dyDescent="0.25">
      <c r="A39" s="192"/>
      <c r="B39" s="187"/>
      <c r="C39" s="187" t="s">
        <v>71</v>
      </c>
      <c r="D39" s="193"/>
      <c r="E39" s="193"/>
      <c r="F39" s="241"/>
      <c r="G39" s="287">
        <v>2080</v>
      </c>
      <c r="H39" s="287"/>
      <c r="I39" s="287"/>
      <c r="J39" s="287"/>
      <c r="K39" s="198"/>
      <c r="L39" s="37"/>
      <c r="M39" s="37"/>
      <c r="N39" s="37"/>
      <c r="O39" s="11"/>
      <c r="P39" s="11"/>
      <c r="Q39" s="37"/>
      <c r="R39" s="37"/>
      <c r="S39" s="37"/>
      <c r="T39" s="37"/>
      <c r="U39" s="37"/>
      <c r="V39" s="37"/>
      <c r="W39" s="37"/>
      <c r="X39" s="37"/>
      <c r="AB39" s="199"/>
      <c r="AC39" s="187" t="s">
        <v>216</v>
      </c>
      <c r="AD39" s="187"/>
      <c r="AE39" s="353">
        <f t="shared" si="4"/>
        <v>677</v>
      </c>
      <c r="AF39" s="353"/>
      <c r="AG39" s="353"/>
      <c r="AH39" s="353"/>
      <c r="AI39" s="201"/>
      <c r="AJ39" s="201"/>
      <c r="AY39" s="260"/>
      <c r="AZ39" s="248"/>
      <c r="BA39" s="251"/>
      <c r="BB39" s="258"/>
    </row>
    <row r="40" spans="1:54" ht="13.5" thickBot="1" x14ac:dyDescent="0.25">
      <c r="A40" s="199"/>
      <c r="B40" s="196"/>
      <c r="C40" s="187" t="s">
        <v>216</v>
      </c>
      <c r="D40" s="187"/>
      <c r="E40" s="196"/>
      <c r="F40" s="242"/>
      <c r="G40" s="353">
        <v>677</v>
      </c>
      <c r="H40" s="353"/>
      <c r="I40" s="353"/>
      <c r="J40" s="353"/>
      <c r="K40" s="201"/>
      <c r="L40" s="37"/>
      <c r="M40" s="37"/>
      <c r="N40" s="37"/>
      <c r="O40" s="11"/>
      <c r="P40" s="11"/>
      <c r="Q40" s="37"/>
      <c r="R40" s="37"/>
      <c r="S40" s="37"/>
      <c r="T40" s="37"/>
      <c r="U40" s="37"/>
      <c r="V40" s="37"/>
      <c r="W40" s="37"/>
      <c r="X40" s="37"/>
      <c r="BA40"/>
      <c r="BB40"/>
    </row>
    <row r="41" spans="1:54" ht="13.5" thickBot="1" x14ac:dyDescent="0.25">
      <c r="A41" s="199"/>
      <c r="B41" s="196"/>
      <c r="C41" s="187"/>
      <c r="D41" s="187"/>
      <c r="E41" s="196"/>
      <c r="F41" s="242"/>
      <c r="G41" s="353"/>
      <c r="H41" s="353"/>
      <c r="I41" s="353"/>
      <c r="J41" s="353"/>
      <c r="K41" s="201"/>
      <c r="L41" s="37"/>
      <c r="M41" s="37"/>
      <c r="N41" s="37"/>
      <c r="O41" s="11"/>
      <c r="P41" s="11"/>
      <c r="Q41" s="37"/>
      <c r="R41" s="37"/>
      <c r="S41" s="37"/>
      <c r="T41" s="37"/>
      <c r="U41" s="357"/>
      <c r="V41" s="355"/>
      <c r="W41" s="355"/>
      <c r="X41" s="355"/>
      <c r="Y41" s="355"/>
      <c r="BA41"/>
      <c r="BB41"/>
    </row>
    <row r="42" spans="1:54" ht="12.75" customHeight="1" x14ac:dyDescent="0.2">
      <c r="A42" s="37"/>
      <c r="B42" s="37"/>
      <c r="C42" s="37"/>
      <c r="D42" s="37"/>
      <c r="E42" s="37"/>
      <c r="F42" s="37"/>
      <c r="G42" s="37"/>
      <c r="H42" s="37"/>
      <c r="I42" s="37"/>
      <c r="J42" s="37"/>
      <c r="K42" s="37"/>
      <c r="L42" s="37"/>
      <c r="M42" s="37"/>
      <c r="N42" s="37"/>
      <c r="O42" s="11"/>
      <c r="P42" s="11"/>
      <c r="Q42" s="37"/>
      <c r="R42" s="37"/>
      <c r="S42" s="37"/>
      <c r="T42" s="37"/>
      <c r="U42" s="37"/>
      <c r="V42" s="37"/>
      <c r="W42" s="37"/>
      <c r="X42" s="37"/>
      <c r="BA42"/>
      <c r="BB42"/>
    </row>
    <row r="43" spans="1:54" x14ac:dyDescent="0.2">
      <c r="A43" s="37"/>
      <c r="B43" s="37"/>
      <c r="C43" s="37"/>
      <c r="D43" s="37"/>
      <c r="E43" s="37"/>
      <c r="F43" s="37"/>
      <c r="G43" s="37"/>
      <c r="H43" s="37"/>
      <c r="I43" s="39"/>
      <c r="J43" s="39"/>
      <c r="K43" s="37"/>
      <c r="L43" s="37"/>
      <c r="M43" s="37"/>
      <c r="N43" s="37"/>
      <c r="O43" s="11"/>
      <c r="P43" s="11"/>
      <c r="Q43" s="37"/>
      <c r="R43" s="37"/>
      <c r="S43" s="37"/>
      <c r="T43" s="37"/>
      <c r="U43" s="37"/>
      <c r="V43" s="37"/>
      <c r="W43" s="37"/>
      <c r="X43" s="37"/>
      <c r="BA43"/>
      <c r="BB43"/>
    </row>
    <row r="44" spans="1:54" x14ac:dyDescent="0.2">
      <c r="A44" s="37"/>
      <c r="B44" s="37"/>
      <c r="C44" s="37"/>
      <c r="D44" s="37"/>
      <c r="E44" s="37"/>
      <c r="F44" s="37"/>
      <c r="G44" s="37"/>
      <c r="H44" s="37"/>
      <c r="I44" s="37"/>
      <c r="J44" s="37"/>
      <c r="K44" s="37"/>
      <c r="L44" s="37"/>
      <c r="M44" s="37"/>
      <c r="N44" s="37"/>
      <c r="O44" s="11"/>
      <c r="P44" s="11"/>
      <c r="Q44" s="37"/>
      <c r="R44" s="37"/>
      <c r="S44" s="37"/>
      <c r="T44" s="37"/>
      <c r="U44" s="37"/>
      <c r="V44" s="37"/>
      <c r="W44" s="37"/>
      <c r="X44" s="37"/>
      <c r="BA44"/>
      <c r="BB44"/>
    </row>
    <row r="45" spans="1:54" x14ac:dyDescent="0.2">
      <c r="A45" s="37"/>
      <c r="B45" s="37"/>
      <c r="C45" s="37"/>
      <c r="D45" s="37"/>
      <c r="E45" s="37"/>
      <c r="F45" s="37"/>
      <c r="G45" s="37"/>
      <c r="H45" s="37"/>
      <c r="I45" s="38"/>
      <c r="J45" s="38"/>
      <c r="K45" s="37"/>
      <c r="L45" s="37"/>
      <c r="M45" s="37"/>
      <c r="N45" s="37"/>
      <c r="O45" s="11"/>
      <c r="P45" s="11"/>
      <c r="Q45" s="37"/>
      <c r="R45" s="37"/>
      <c r="S45" s="37"/>
      <c r="T45" s="37"/>
      <c r="U45" s="37"/>
      <c r="V45" s="37"/>
      <c r="W45" s="37"/>
      <c r="X45" s="37"/>
      <c r="BA45"/>
      <c r="BB45"/>
    </row>
    <row r="46" spans="1:54" x14ac:dyDescent="0.2">
      <c r="A46" s="37"/>
      <c r="B46" s="37"/>
      <c r="C46" s="40"/>
      <c r="D46" s="40"/>
      <c r="E46" s="37"/>
      <c r="F46" s="37"/>
      <c r="G46" s="40"/>
      <c r="H46" s="40"/>
      <c r="I46" s="38"/>
      <c r="J46" s="38"/>
      <c r="K46" s="37"/>
      <c r="L46" s="37"/>
      <c r="M46" s="37"/>
      <c r="N46" s="37"/>
      <c r="O46" s="11"/>
      <c r="P46" s="11"/>
      <c r="Q46" s="37"/>
      <c r="R46" s="37"/>
      <c r="S46" s="37"/>
      <c r="T46" s="37"/>
      <c r="U46" s="37"/>
      <c r="V46" s="37"/>
      <c r="W46" s="37"/>
      <c r="X46" s="37"/>
    </row>
    <row r="47" spans="1:54" x14ac:dyDescent="0.2">
      <c r="A47" s="37"/>
      <c r="B47" s="37"/>
      <c r="C47" s="37"/>
      <c r="D47" s="37"/>
      <c r="E47" s="37"/>
      <c r="F47" s="37"/>
      <c r="G47" s="37"/>
      <c r="H47" s="37"/>
      <c r="I47" s="38"/>
      <c r="J47" s="38"/>
      <c r="K47" s="37"/>
      <c r="L47" s="37"/>
      <c r="M47" s="37"/>
      <c r="N47" s="37"/>
      <c r="O47" s="37"/>
      <c r="P47" s="37"/>
      <c r="Q47" s="37"/>
      <c r="R47" s="37"/>
      <c r="S47" s="37"/>
      <c r="T47" s="37"/>
      <c r="U47" s="37"/>
      <c r="V47" s="37"/>
      <c r="W47" s="37"/>
      <c r="X47" s="37"/>
    </row>
    <row r="48" spans="1:54" x14ac:dyDescent="0.2">
      <c r="A48" s="37"/>
      <c r="B48" s="37"/>
      <c r="C48" s="37"/>
      <c r="D48" s="37"/>
      <c r="E48" s="37"/>
      <c r="F48" s="37"/>
      <c r="G48" s="37"/>
      <c r="H48" s="37"/>
      <c r="I48" s="37"/>
      <c r="J48" s="362"/>
      <c r="K48" s="362"/>
      <c r="L48" s="362"/>
      <c r="M48" s="362"/>
      <c r="N48" s="362"/>
      <c r="O48" s="37"/>
      <c r="P48" s="37"/>
      <c r="Q48" s="37"/>
      <c r="R48" s="37"/>
      <c r="S48" s="37"/>
      <c r="T48" s="37"/>
      <c r="U48" s="37"/>
      <c r="V48" s="37"/>
      <c r="W48" s="37"/>
      <c r="X48" s="37"/>
    </row>
    <row r="49" spans="1:24" x14ac:dyDescent="0.2">
      <c r="A49" s="37"/>
      <c r="B49" s="37"/>
      <c r="C49" s="37"/>
      <c r="D49" s="37"/>
      <c r="E49" s="37"/>
      <c r="F49" s="37"/>
      <c r="G49" s="37"/>
      <c r="H49" s="37"/>
      <c r="I49" s="37"/>
      <c r="J49" s="358"/>
      <c r="K49" s="358"/>
      <c r="L49" s="358"/>
      <c r="M49" s="358"/>
      <c r="N49" s="358"/>
      <c r="O49" s="37"/>
      <c r="P49" s="37"/>
      <c r="Q49" s="37"/>
      <c r="R49" s="37"/>
      <c r="S49" s="37"/>
      <c r="T49" s="37"/>
      <c r="U49" s="37"/>
      <c r="V49" s="37"/>
      <c r="W49" s="37"/>
      <c r="X49" s="37"/>
    </row>
    <row r="50" spans="1:24" x14ac:dyDescent="0.2">
      <c r="A50" s="37"/>
      <c r="B50" s="37"/>
      <c r="C50" s="37"/>
      <c r="D50" s="37"/>
      <c r="E50" s="37"/>
      <c r="F50" s="37"/>
      <c r="G50" s="37"/>
      <c r="H50" s="37"/>
      <c r="I50" s="37"/>
      <c r="J50" s="358"/>
      <c r="K50" s="358"/>
      <c r="L50" s="358"/>
      <c r="M50" s="358"/>
      <c r="N50" s="358"/>
      <c r="O50" s="37"/>
      <c r="P50" s="37"/>
      <c r="Q50" s="37"/>
      <c r="R50" s="37"/>
      <c r="S50" s="37"/>
      <c r="T50" s="37"/>
      <c r="U50" s="37"/>
      <c r="V50" s="37"/>
      <c r="W50" s="37"/>
      <c r="X50" s="37"/>
    </row>
  </sheetData>
  <autoFilter ref="AY26:BB35"/>
  <mergeCells count="56">
    <mergeCell ref="AQ36:AR36"/>
    <mergeCell ref="AJ2:AJ3"/>
    <mergeCell ref="S23:U23"/>
    <mergeCell ref="T3:V4"/>
    <mergeCell ref="P30:U30"/>
    <mergeCell ref="P21:V21"/>
    <mergeCell ref="AI2:AI3"/>
    <mergeCell ref="AQ35:AR35"/>
    <mergeCell ref="AQ34:AR34"/>
    <mergeCell ref="AE34:AH34"/>
    <mergeCell ref="H2:K2"/>
    <mergeCell ref="G24:J24"/>
    <mergeCell ref="G25:J25"/>
    <mergeCell ref="N4:P4"/>
    <mergeCell ref="H4:J4"/>
    <mergeCell ref="G23:J23"/>
    <mergeCell ref="P23:Q23"/>
    <mergeCell ref="P25:Q25"/>
    <mergeCell ref="J50:N50"/>
    <mergeCell ref="G29:J29"/>
    <mergeCell ref="G30:J30"/>
    <mergeCell ref="J48:N48"/>
    <mergeCell ref="J49:N49"/>
    <mergeCell ref="G41:J41"/>
    <mergeCell ref="AE38:AH38"/>
    <mergeCell ref="U33:Y33"/>
    <mergeCell ref="AE36:AH36"/>
    <mergeCell ref="G40:J40"/>
    <mergeCell ref="U41:Y41"/>
    <mergeCell ref="AE37:AH37"/>
    <mergeCell ref="AE39:AH39"/>
    <mergeCell ref="D29:E29"/>
    <mergeCell ref="D30:E30"/>
    <mergeCell ref="AE35:AH35"/>
    <mergeCell ref="G28:J28"/>
    <mergeCell ref="AV6:AW6"/>
    <mergeCell ref="S26:U26"/>
    <mergeCell ref="S25:U25"/>
    <mergeCell ref="P26:Q26"/>
    <mergeCell ref="P24:U24"/>
    <mergeCell ref="D23:E23"/>
    <mergeCell ref="S28:U28"/>
    <mergeCell ref="G26:J26"/>
    <mergeCell ref="S29:U29"/>
    <mergeCell ref="P27:Q27"/>
    <mergeCell ref="P28:Q28"/>
    <mergeCell ref="P29:Q29"/>
    <mergeCell ref="C4:D4"/>
    <mergeCell ref="C21:J21"/>
    <mergeCell ref="C27:J27"/>
    <mergeCell ref="S27:U27"/>
    <mergeCell ref="B13:E13"/>
    <mergeCell ref="B6:B12"/>
    <mergeCell ref="B14:B19"/>
    <mergeCell ref="D24:E24"/>
    <mergeCell ref="D25:E25"/>
  </mergeCells>
  <phoneticPr fontId="0" type="noConversion"/>
  <pageMargins left="0.75" right="0.52" top="1.23" bottom="0.48" header="0.5" footer="0.5"/>
  <pageSetup paperSize="9" scale="90" fitToWidth="0" fitToHeight="0" orientation="landscape" horizontalDpi="300" verticalDpi="300" r:id="rId1"/>
  <headerFooter alignWithMargins="0">
    <oddHeader>&amp;L&amp;"Arial,Vet"&amp;12Parochie Voorbeeld
Heilige Geeststraat 17
1800 Vilvoorde&amp;R&amp;"Arial,Vet"&amp;12&amp;A</oddHeader>
  </headerFooter>
  <colBreaks count="2" manualBreakCount="2">
    <brk id="25" max="39" man="1"/>
    <brk id="49" max="39" man="1"/>
  </colBreaks>
  <drawing r:id="rId2"/>
  <legacyDrawing r:id="rId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BB50"/>
  <sheetViews>
    <sheetView topLeftCell="AL5" workbookViewId="0">
      <selection activeCell="BB19" sqref="BB19"/>
    </sheetView>
  </sheetViews>
  <sheetFormatPr defaultRowHeight="12.75" x14ac:dyDescent="0.2"/>
  <cols>
    <col min="1" max="2" width="3.42578125" customWidth="1"/>
    <col min="3" max="3" width="11" customWidth="1"/>
    <col min="5" max="5" width="9.42578125" customWidth="1"/>
    <col min="6" max="6" width="3.85546875" customWidth="1"/>
    <col min="7" max="7" width="10" customWidth="1"/>
    <col min="8" max="8" width="10.140625" customWidth="1"/>
    <col min="9" max="9" width="19.140625" customWidth="1"/>
    <col min="11" max="11" width="5.140625" customWidth="1"/>
    <col min="12" max="12" width="1.85546875" customWidth="1"/>
    <col min="13" max="13" width="3.85546875" customWidth="1"/>
    <col min="14" max="14" width="10.140625" customWidth="1"/>
    <col min="15" max="15" width="18" customWidth="1"/>
    <col min="17" max="17" width="5.140625" customWidth="1"/>
    <col min="18" max="19" width="3.42578125" customWidth="1"/>
    <col min="20" max="20" width="10.140625" bestFit="1" customWidth="1"/>
    <col min="21" max="21" width="6.140625" customWidth="1"/>
    <col min="22" max="22" width="7.140625" customWidth="1"/>
    <col min="23" max="23" width="9" customWidth="1"/>
    <col min="24" max="24" width="3.42578125" customWidth="1"/>
    <col min="25" max="25" width="3.5703125" customWidth="1"/>
    <col min="26" max="26" width="2.7109375" customWidth="1"/>
    <col min="27" max="27" width="25.5703125" customWidth="1"/>
    <col min="28" max="28" width="5.42578125" style="2" customWidth="1"/>
    <col min="29" max="30" width="10.7109375" customWidth="1"/>
    <col min="31" max="31" width="12.7109375" customWidth="1"/>
    <col min="32" max="32" width="15.28515625" customWidth="1"/>
    <col min="33" max="33" width="12.7109375" customWidth="1"/>
    <col min="34" max="34" width="10.28515625" customWidth="1"/>
    <col min="35" max="36" width="10.7109375" customWidth="1"/>
    <col min="37" max="37" width="10.5703125" customWidth="1"/>
    <col min="38" max="38" width="12.5703125" customWidth="1"/>
    <col min="39" max="39" width="2.85546875" customWidth="1"/>
    <col min="40" max="40" width="17.5703125" customWidth="1"/>
    <col min="41" max="41" width="2.28515625" customWidth="1"/>
    <col min="42" max="42" width="13.5703125" customWidth="1"/>
    <col min="43" max="43" width="12.28515625" customWidth="1"/>
    <col min="44" max="44" width="10.5703125" customWidth="1"/>
    <col min="45" max="45" width="8.42578125" customWidth="1"/>
    <col min="46" max="46" width="15.28515625" customWidth="1"/>
    <col min="48" max="48" width="12" customWidth="1"/>
    <col min="49" max="49" width="2.42578125" customWidth="1"/>
    <col min="50" max="50" width="21.5703125" customWidth="1"/>
    <col min="51" max="51" width="13.7109375" customWidth="1"/>
    <col min="52" max="52" width="23.42578125" customWidth="1"/>
    <col min="53" max="53" width="10.7109375" style="289" bestFit="1" customWidth="1"/>
    <col min="54" max="54" width="9.140625" style="289"/>
    <col min="55" max="55" width="20.7109375" customWidth="1"/>
  </cols>
  <sheetData>
    <row r="1" spans="1:54" ht="13.5" thickBot="1" x14ac:dyDescent="0.25">
      <c r="A1" t="s">
        <v>94</v>
      </c>
    </row>
    <row r="2" spans="1:54" ht="18" customHeight="1" x14ac:dyDescent="0.25">
      <c r="A2" s="48" t="s">
        <v>3</v>
      </c>
      <c r="B2" s="48"/>
      <c r="C2" s="3"/>
      <c r="D2" s="47"/>
      <c r="E2" s="47"/>
      <c r="F2" s="46"/>
      <c r="G2" s="296" t="s">
        <v>207</v>
      </c>
      <c r="H2" s="363"/>
      <c r="I2" s="363"/>
      <c r="J2" s="363"/>
      <c r="K2" s="363"/>
      <c r="L2" s="46"/>
      <c r="M2" s="46"/>
      <c r="N2" s="1"/>
      <c r="O2" s="1"/>
      <c r="P2" s="1"/>
      <c r="Q2" s="1"/>
      <c r="R2" s="1"/>
      <c r="S2" s="1"/>
      <c r="T2" s="1"/>
      <c r="U2" s="1"/>
      <c r="V2" s="1"/>
      <c r="W2" s="1"/>
      <c r="X2" s="1"/>
      <c r="Y2" s="1"/>
      <c r="AA2" s="129"/>
      <c r="AB2" s="130" t="s">
        <v>39</v>
      </c>
      <c r="AC2" s="68" t="s">
        <v>6</v>
      </c>
      <c r="AD2" s="131" t="s">
        <v>5</v>
      </c>
      <c r="AE2" s="132" t="s">
        <v>9</v>
      </c>
      <c r="AF2" s="132" t="s">
        <v>10</v>
      </c>
      <c r="AG2" s="132" t="s">
        <v>7</v>
      </c>
      <c r="AH2" s="132" t="s">
        <v>97</v>
      </c>
      <c r="AI2" s="371" t="s">
        <v>80</v>
      </c>
      <c r="AJ2" s="371" t="s">
        <v>47</v>
      </c>
      <c r="AK2" s="133" t="s">
        <v>8</v>
      </c>
      <c r="AM2" s="42" t="s">
        <v>14</v>
      </c>
      <c r="AN2" s="49"/>
      <c r="AO2" s="49"/>
      <c r="AP2" s="50"/>
      <c r="AQ2" s="50"/>
      <c r="AR2" s="50"/>
      <c r="AS2" s="50"/>
      <c r="AT2" s="50"/>
      <c r="AU2" s="50"/>
      <c r="AV2" s="50"/>
      <c r="AW2" s="51"/>
      <c r="AY2" s="164" t="s">
        <v>36</v>
      </c>
      <c r="AZ2" s="50"/>
      <c r="BA2" s="170"/>
      <c r="BB2" s="171"/>
    </row>
    <row r="3" spans="1:54" ht="13.5" thickBot="1" x14ac:dyDescent="0.25">
      <c r="A3" s="1"/>
      <c r="B3" s="1"/>
      <c r="C3" s="1"/>
      <c r="D3" s="1"/>
      <c r="E3" s="1"/>
      <c r="F3" s="1"/>
      <c r="G3" s="1"/>
      <c r="H3" s="1"/>
      <c r="I3" s="1"/>
      <c r="J3" s="1"/>
      <c r="K3" s="1"/>
      <c r="L3" s="1"/>
      <c r="M3" s="1"/>
      <c r="N3" s="1"/>
      <c r="O3" s="1"/>
      <c r="P3" s="1"/>
      <c r="Q3" s="1"/>
      <c r="R3" s="1"/>
      <c r="S3" s="1"/>
      <c r="T3" s="374" t="s">
        <v>51</v>
      </c>
      <c r="U3" s="375"/>
      <c r="V3" s="375"/>
      <c r="W3" s="1"/>
      <c r="X3" s="1"/>
      <c r="Y3" s="1"/>
      <c r="AA3" s="134">
        <f>H2</f>
        <v>0</v>
      </c>
      <c r="AB3" s="59"/>
      <c r="AC3" s="69"/>
      <c r="AD3" s="64"/>
      <c r="AE3" s="45" t="s">
        <v>12</v>
      </c>
      <c r="AF3" s="45" t="s">
        <v>11</v>
      </c>
      <c r="AG3" s="45"/>
      <c r="AH3" s="45" t="s">
        <v>99</v>
      </c>
      <c r="AI3" s="372"/>
      <c r="AJ3" s="372"/>
      <c r="AK3" s="135"/>
      <c r="AM3" s="9"/>
      <c r="AN3" s="19"/>
      <c r="AO3" s="19"/>
      <c r="AP3" s="19"/>
      <c r="AQ3" s="19"/>
      <c r="AR3" s="19"/>
      <c r="AS3" s="19"/>
      <c r="AT3" s="19"/>
      <c r="AU3" s="19"/>
      <c r="AV3" s="19"/>
      <c r="AW3" s="10"/>
      <c r="AY3" s="165"/>
      <c r="AZ3" s="19"/>
      <c r="BA3" s="172"/>
      <c r="BB3" s="173"/>
    </row>
    <row r="4" spans="1:54" s="92" customFormat="1" ht="15.75" customHeight="1" x14ac:dyDescent="0.2">
      <c r="A4" s="91"/>
      <c r="B4" s="91"/>
      <c r="C4" s="323" t="s">
        <v>73</v>
      </c>
      <c r="D4" s="324"/>
      <c r="E4" s="91"/>
      <c r="F4" s="91"/>
      <c r="G4" s="91"/>
      <c r="H4" s="323" t="s">
        <v>89</v>
      </c>
      <c r="I4" s="323"/>
      <c r="J4" s="324"/>
      <c r="K4" s="91"/>
      <c r="L4" s="91"/>
      <c r="M4" s="91"/>
      <c r="N4" s="323" t="s">
        <v>88</v>
      </c>
      <c r="O4" s="323"/>
      <c r="P4" s="324"/>
      <c r="Q4" s="91"/>
      <c r="R4" s="91"/>
      <c r="S4" s="91"/>
      <c r="T4" s="375"/>
      <c r="U4" s="375"/>
      <c r="V4" s="375"/>
      <c r="W4" s="91"/>
      <c r="X4" s="91"/>
      <c r="Y4" s="91"/>
      <c r="AA4" s="136" t="s">
        <v>72</v>
      </c>
      <c r="AB4" s="93"/>
      <c r="AC4" s="207">
        <f>D12+D19</f>
        <v>95</v>
      </c>
      <c r="AD4" s="94">
        <f>AC4*AD21</f>
        <v>9.5</v>
      </c>
      <c r="AE4" s="272"/>
      <c r="AF4" s="272"/>
      <c r="AG4" s="272"/>
      <c r="AH4" s="272"/>
      <c r="AI4" s="272"/>
      <c r="AJ4" s="272"/>
      <c r="AK4" s="137">
        <f>AC4*AK21</f>
        <v>85.5</v>
      </c>
      <c r="AM4" s="95" t="s">
        <v>15</v>
      </c>
      <c r="AN4" s="96" t="s">
        <v>29</v>
      </c>
      <c r="AO4" s="96"/>
      <c r="AP4" s="97"/>
      <c r="AQ4" s="97"/>
      <c r="AR4" s="97"/>
      <c r="AS4" s="97"/>
      <c r="AT4" s="97"/>
      <c r="AU4" s="97"/>
      <c r="AV4" s="98"/>
      <c r="AW4" s="99"/>
      <c r="AY4" s="219" t="s">
        <v>37</v>
      </c>
      <c r="AZ4" s="220">
        <f>H2</f>
        <v>0</v>
      </c>
      <c r="BA4" s="221"/>
      <c r="BB4" s="222"/>
    </row>
    <row r="5" spans="1:54" ht="13.5" thickBot="1" x14ac:dyDescent="0.25">
      <c r="A5" s="1"/>
      <c r="B5" s="1"/>
      <c r="C5" s="1"/>
      <c r="D5" s="1"/>
      <c r="E5" s="1"/>
      <c r="F5" s="1"/>
      <c r="G5" s="1"/>
      <c r="H5" s="1"/>
      <c r="I5" s="1"/>
      <c r="J5" s="1"/>
      <c r="K5" s="1"/>
      <c r="L5" s="1"/>
      <c r="M5" s="1"/>
      <c r="N5" s="1"/>
      <c r="O5" s="1"/>
      <c r="P5" s="1"/>
      <c r="Q5" s="1"/>
      <c r="R5" s="1"/>
      <c r="S5" s="1"/>
      <c r="T5" s="1"/>
      <c r="U5" s="1"/>
      <c r="V5" s="1"/>
      <c r="W5" s="1"/>
      <c r="X5" s="1"/>
      <c r="Y5" s="1"/>
      <c r="AA5" s="138" t="s">
        <v>78</v>
      </c>
      <c r="AB5" s="254">
        <f>I19</f>
        <v>2</v>
      </c>
      <c r="AC5" s="70">
        <f>Aantal_Begrafenissen*AC22</f>
        <v>500</v>
      </c>
      <c r="AD5" s="65">
        <f>Aantal_Begrafenissen*AD22</f>
        <v>98</v>
      </c>
      <c r="AE5" s="13">
        <f>Aantal_Begrafenissen*AE22</f>
        <v>22</v>
      </c>
      <c r="AF5" s="13">
        <f>Aantal_Begrafenissen*AF22</f>
        <v>116</v>
      </c>
      <c r="AG5" s="13">
        <f>Aantal_Begrafenissen*AG22</f>
        <v>56</v>
      </c>
      <c r="AH5" s="13">
        <f>(I19-K19)*AH22</f>
        <v>50</v>
      </c>
      <c r="AI5" s="13">
        <f>Aantal_Begrafenissen*AI22</f>
        <v>64</v>
      </c>
      <c r="AJ5" s="13">
        <f>K19*AJ22</f>
        <v>50</v>
      </c>
      <c r="AK5" s="139">
        <f>Aantal_Begrafenissen*AK22</f>
        <v>44</v>
      </c>
      <c r="AM5" s="9"/>
      <c r="AN5" s="6"/>
      <c r="AO5" s="6"/>
      <c r="AP5" s="6"/>
      <c r="AQ5" s="6"/>
      <c r="AR5" s="6"/>
      <c r="AS5" s="6"/>
      <c r="AT5" s="6"/>
      <c r="AU5" s="6"/>
      <c r="AV5" s="19"/>
      <c r="AW5" s="10"/>
      <c r="AY5" s="228" t="s">
        <v>68</v>
      </c>
      <c r="AZ5" s="193" t="str">
        <f>G36</f>
        <v>Parochie Sint-PieterSint-Pieters-Leeuw</v>
      </c>
      <c r="BA5" s="223"/>
      <c r="BB5" s="224"/>
    </row>
    <row r="6" spans="1:54" x14ac:dyDescent="0.2">
      <c r="A6" s="1"/>
      <c r="B6" s="331" t="s">
        <v>74</v>
      </c>
      <c r="C6" s="281" t="s">
        <v>0</v>
      </c>
      <c r="D6" s="80" t="s">
        <v>1</v>
      </c>
      <c r="E6" s="80" t="s">
        <v>41</v>
      </c>
      <c r="F6" s="75"/>
      <c r="G6" s="75"/>
      <c r="H6" s="281" t="s">
        <v>0</v>
      </c>
      <c r="I6" s="282" t="s">
        <v>2</v>
      </c>
      <c r="J6" s="282" t="s">
        <v>1</v>
      </c>
      <c r="K6" s="80" t="s">
        <v>41</v>
      </c>
      <c r="L6" s="75"/>
      <c r="M6" s="75"/>
      <c r="N6" s="104" t="s">
        <v>0</v>
      </c>
      <c r="O6" s="106" t="s">
        <v>2</v>
      </c>
      <c r="P6" s="106" t="s">
        <v>1</v>
      </c>
      <c r="Q6" s="105" t="s">
        <v>41</v>
      </c>
      <c r="R6" s="75"/>
      <c r="S6" s="75"/>
      <c r="T6" s="82" t="s">
        <v>0</v>
      </c>
      <c r="U6" s="83">
        <v>11</v>
      </c>
      <c r="V6" s="83">
        <v>15</v>
      </c>
      <c r="W6" s="80" t="s">
        <v>41</v>
      </c>
      <c r="X6" s="75"/>
      <c r="Y6" s="1"/>
      <c r="AA6" s="140" t="s">
        <v>79</v>
      </c>
      <c r="AB6" s="61"/>
      <c r="AC6" s="71">
        <f>J19</f>
        <v>115</v>
      </c>
      <c r="AD6" s="66">
        <f>ROUND(AC6*AD25,2)</f>
        <v>11.5</v>
      </c>
      <c r="AE6" s="268"/>
      <c r="AF6" s="268"/>
      <c r="AG6" s="268"/>
      <c r="AH6" s="268"/>
      <c r="AI6" s="268"/>
      <c r="AJ6" s="268"/>
      <c r="AK6" s="141">
        <f>ROUND(AC6*AK25,2)</f>
        <v>103.5</v>
      </c>
      <c r="AM6" s="9"/>
      <c r="AN6" s="53" t="s">
        <v>0</v>
      </c>
      <c r="AO6" s="6"/>
      <c r="AP6" s="54" t="s">
        <v>18</v>
      </c>
      <c r="AQ6" s="6"/>
      <c r="AR6" s="6"/>
      <c r="AS6" s="6"/>
      <c r="AT6" s="7"/>
      <c r="AU6" s="6"/>
      <c r="AV6" s="345" t="s">
        <v>26</v>
      </c>
      <c r="AW6" s="346"/>
      <c r="AY6" s="228" t="s">
        <v>69</v>
      </c>
      <c r="AZ6" s="193" t="str">
        <f>G37</f>
        <v>Rudy van Lint</v>
      </c>
      <c r="BA6" s="223"/>
      <c r="BB6" s="224"/>
    </row>
    <row r="7" spans="1:54" x14ac:dyDescent="0.2">
      <c r="A7" s="1"/>
      <c r="B7" s="332"/>
      <c r="C7" s="202">
        <v>41686</v>
      </c>
      <c r="D7" s="76">
        <v>30</v>
      </c>
      <c r="E7" s="102"/>
      <c r="F7" s="1">
        <f>IF(LEN(E7)&gt;0,1,0)</f>
        <v>0</v>
      </c>
      <c r="G7" s="1"/>
      <c r="H7" s="202">
        <v>41680</v>
      </c>
      <c r="I7" s="100" t="s">
        <v>209</v>
      </c>
      <c r="J7" s="84">
        <v>60</v>
      </c>
      <c r="K7" s="102"/>
      <c r="L7" s="1"/>
      <c r="M7" s="1">
        <f t="shared" ref="M7:M18" si="0">IF(LEN(K7)&gt;0,1,0)</f>
        <v>0</v>
      </c>
      <c r="N7" s="202">
        <v>41685</v>
      </c>
      <c r="O7" s="84" t="s">
        <v>210</v>
      </c>
      <c r="P7" s="84">
        <v>22</v>
      </c>
      <c r="Q7" s="102">
        <v>1</v>
      </c>
      <c r="R7" s="1">
        <f t="shared" ref="R7:R18" si="1">IF(Q7&lt;&gt;"",1,0)</f>
        <v>1</v>
      </c>
      <c r="S7" s="1"/>
      <c r="T7" s="204">
        <v>41686</v>
      </c>
      <c r="U7" s="153"/>
      <c r="V7" s="153">
        <v>15</v>
      </c>
      <c r="W7" s="102"/>
      <c r="X7" s="1">
        <f t="shared" ref="X7:X18" si="2">IF(W7&lt;&gt;"",1,0)</f>
        <v>0</v>
      </c>
      <c r="Y7" s="1"/>
      <c r="AA7" s="138" t="s">
        <v>31</v>
      </c>
      <c r="AB7" s="254">
        <f>O19</f>
        <v>3</v>
      </c>
      <c r="AC7" s="70">
        <f>Aantal_Huwelijken*AC24</f>
        <v>750</v>
      </c>
      <c r="AD7" s="65">
        <f>Aantal_Huwelijken*AD24</f>
        <v>180</v>
      </c>
      <c r="AE7" s="268"/>
      <c r="AF7" s="13">
        <f>Aantal_Huwelijken*AF24</f>
        <v>174</v>
      </c>
      <c r="AG7" s="13">
        <f>Aantal_Huwelijken*AG24</f>
        <v>84</v>
      </c>
      <c r="AH7" s="13">
        <f>(O19-Q19)*AH24</f>
        <v>100</v>
      </c>
      <c r="AI7" s="13">
        <f>Aantal_Huwelijken*AI24</f>
        <v>96</v>
      </c>
      <c r="AJ7" s="13">
        <f>Q19*AJ24</f>
        <v>50</v>
      </c>
      <c r="AK7" s="139">
        <f>Aantal_Huwelijken*AK24</f>
        <v>66</v>
      </c>
      <c r="AM7" s="9"/>
      <c r="AN7" s="33">
        <f>IF(ISBLANK($C$7)," ",$C$7)</f>
        <v>41686</v>
      </c>
      <c r="AO7" s="17"/>
      <c r="AP7" s="22">
        <f>D7</f>
        <v>30</v>
      </c>
      <c r="AQ7" s="7"/>
      <c r="AR7" s="6"/>
      <c r="AS7" s="55"/>
      <c r="AT7" s="18"/>
      <c r="AU7" s="7"/>
      <c r="AV7" s="9"/>
      <c r="AW7" s="10"/>
      <c r="AY7" s="228" t="s">
        <v>70</v>
      </c>
      <c r="AZ7" s="193" t="str">
        <f>G38</f>
        <v>BE56 1234 5678 9012</v>
      </c>
      <c r="BA7" s="223"/>
      <c r="BB7" s="224"/>
    </row>
    <row r="8" spans="1:54" ht="13.5" thickBot="1" x14ac:dyDescent="0.25">
      <c r="A8" s="1"/>
      <c r="B8" s="332"/>
      <c r="C8" s="202">
        <v>41693</v>
      </c>
      <c r="D8" s="76">
        <v>40</v>
      </c>
      <c r="E8" s="102">
        <v>1</v>
      </c>
      <c r="F8" s="1">
        <f>IF(LEN(E8)&gt;0,1,0)</f>
        <v>1</v>
      </c>
      <c r="G8" s="1"/>
      <c r="H8" s="202">
        <v>41690</v>
      </c>
      <c r="I8" s="100" t="s">
        <v>210</v>
      </c>
      <c r="J8" s="84">
        <v>55</v>
      </c>
      <c r="K8" s="102">
        <v>1</v>
      </c>
      <c r="L8" s="1"/>
      <c r="M8" s="1">
        <f t="shared" si="0"/>
        <v>1</v>
      </c>
      <c r="N8" s="290">
        <v>41695</v>
      </c>
      <c r="O8" s="84" t="s">
        <v>209</v>
      </c>
      <c r="P8" s="84">
        <v>33</v>
      </c>
      <c r="Q8" s="102"/>
      <c r="R8" s="1">
        <f t="shared" si="1"/>
        <v>0</v>
      </c>
      <c r="S8" s="1"/>
      <c r="T8" s="204">
        <v>41693</v>
      </c>
      <c r="U8" s="153"/>
      <c r="V8" s="153">
        <v>15</v>
      </c>
      <c r="W8" s="102">
        <v>1</v>
      </c>
      <c r="X8" s="1">
        <f t="shared" si="2"/>
        <v>1</v>
      </c>
      <c r="Y8" s="1"/>
      <c r="AA8" s="140" t="s">
        <v>61</v>
      </c>
      <c r="AB8" s="61"/>
      <c r="AC8" s="71">
        <f>P19</f>
        <v>66</v>
      </c>
      <c r="AD8" s="268"/>
      <c r="AE8" s="268"/>
      <c r="AF8" s="268"/>
      <c r="AG8" s="268"/>
      <c r="AH8" s="268"/>
      <c r="AI8" s="268"/>
      <c r="AJ8" s="268"/>
      <c r="AK8" s="141">
        <f>AC8</f>
        <v>66</v>
      </c>
      <c r="AM8" s="9"/>
      <c r="AN8" s="32">
        <f>IF(ISBLANK($C$8)," ",$C$8)</f>
        <v>41693</v>
      </c>
      <c r="AO8" s="17"/>
      <c r="AP8" s="22">
        <f>D8</f>
        <v>40</v>
      </c>
      <c r="AQ8" s="7"/>
      <c r="AR8" s="6"/>
      <c r="AS8" s="55"/>
      <c r="AT8" s="18"/>
      <c r="AU8" s="7"/>
      <c r="AV8" s="9"/>
      <c r="AW8" s="10"/>
      <c r="AY8" s="229" t="s">
        <v>71</v>
      </c>
      <c r="AZ8" s="225" t="str">
        <f>G40</f>
        <v>1521 St. Pieter Leeuws</v>
      </c>
      <c r="BA8" s="226"/>
      <c r="BB8" s="227"/>
    </row>
    <row r="9" spans="1:54" x14ac:dyDescent="0.2">
      <c r="A9" s="1"/>
      <c r="B9" s="332"/>
      <c r="C9" s="202"/>
      <c r="D9" s="76"/>
      <c r="E9" s="102"/>
      <c r="F9" s="1">
        <f>IF(LEN(E9)&gt;0,1,0)</f>
        <v>0</v>
      </c>
      <c r="G9" s="1"/>
      <c r="H9" s="202"/>
      <c r="I9" s="100"/>
      <c r="J9" s="84"/>
      <c r="K9" s="102"/>
      <c r="L9" s="1"/>
      <c r="M9" s="1">
        <f t="shared" si="0"/>
        <v>0</v>
      </c>
      <c r="N9" s="202">
        <v>41696</v>
      </c>
      <c r="O9" s="297" t="s">
        <v>209</v>
      </c>
      <c r="P9" s="84">
        <v>11</v>
      </c>
      <c r="Q9" s="102"/>
      <c r="R9" s="1">
        <f t="shared" si="1"/>
        <v>0</v>
      </c>
      <c r="S9" s="1"/>
      <c r="T9" s="204">
        <v>41695</v>
      </c>
      <c r="U9" s="153">
        <v>11</v>
      </c>
      <c r="V9" s="153"/>
      <c r="W9" s="102"/>
      <c r="X9" s="1">
        <f t="shared" si="2"/>
        <v>0</v>
      </c>
      <c r="Y9" s="1"/>
      <c r="AA9" s="138" t="s">
        <v>77</v>
      </c>
      <c r="AB9" s="60"/>
      <c r="AC9" s="70">
        <f>D24</f>
        <v>33</v>
      </c>
      <c r="AD9" s="65">
        <f>AC9*AD26</f>
        <v>29.7</v>
      </c>
      <c r="AE9" s="269"/>
      <c r="AF9" s="269"/>
      <c r="AG9" s="268"/>
      <c r="AH9" s="268"/>
      <c r="AI9" s="268"/>
      <c r="AJ9" s="268"/>
      <c r="AK9" s="139">
        <f>AC9*AK26</f>
        <v>3.3000000000000003</v>
      </c>
      <c r="AM9" s="9"/>
      <c r="AN9" s="32" t="str">
        <f>IF(ISBLANK($C$9)," ",$C$9)</f>
        <v xml:space="preserve"> </v>
      </c>
      <c r="AO9" s="17"/>
      <c r="AP9" s="22">
        <f>D9</f>
        <v>0</v>
      </c>
      <c r="AQ9" s="7"/>
      <c r="AR9" s="6"/>
      <c r="AS9" s="55"/>
      <c r="AT9" s="18"/>
      <c r="AU9" s="7"/>
      <c r="AV9" s="9"/>
      <c r="AW9" s="10"/>
      <c r="AY9" s="166"/>
      <c r="AZ9" s="285"/>
      <c r="BA9" s="174"/>
      <c r="BB9" s="175"/>
    </row>
    <row r="10" spans="1:54" ht="13.5" thickBot="1" x14ac:dyDescent="0.25">
      <c r="A10" s="1"/>
      <c r="B10" s="332"/>
      <c r="C10" s="202"/>
      <c r="D10" s="76"/>
      <c r="E10" s="102"/>
      <c r="F10" s="1">
        <f>IF(LEN(E10)&gt;0,1,0)</f>
        <v>0</v>
      </c>
      <c r="G10" s="1"/>
      <c r="H10" s="202"/>
      <c r="I10" s="100"/>
      <c r="J10" s="84"/>
      <c r="K10" s="102"/>
      <c r="L10" s="1"/>
      <c r="M10" s="1">
        <f t="shared" si="0"/>
        <v>0</v>
      </c>
      <c r="N10" s="202"/>
      <c r="O10" s="84"/>
      <c r="P10" s="84"/>
      <c r="Q10" s="102"/>
      <c r="R10" s="1">
        <f t="shared" si="1"/>
        <v>0</v>
      </c>
      <c r="S10" s="1"/>
      <c r="T10" s="204"/>
      <c r="U10" s="153"/>
      <c r="V10" s="153"/>
      <c r="W10" s="102"/>
      <c r="X10" s="1">
        <f t="shared" si="2"/>
        <v>0</v>
      </c>
      <c r="Y10" s="1"/>
      <c r="AA10" s="140"/>
      <c r="AB10" s="61"/>
      <c r="AC10" s="71">
        <f>D25</f>
        <v>0</v>
      </c>
      <c r="AD10" s="66">
        <f>AC10*AD26</f>
        <v>0</v>
      </c>
      <c r="AE10" s="268"/>
      <c r="AF10" s="268"/>
      <c r="AG10" s="268"/>
      <c r="AH10" s="268"/>
      <c r="AI10" s="268"/>
      <c r="AJ10" s="268"/>
      <c r="AK10" s="141">
        <f>AC10*AK26</f>
        <v>0</v>
      </c>
      <c r="AM10" s="9"/>
      <c r="AN10" s="32" t="str">
        <f>IF(ISBLANK($C$10)," ",$C$10)</f>
        <v xml:space="preserve"> </v>
      </c>
      <c r="AO10" s="17"/>
      <c r="AP10" s="22">
        <f>D10</f>
        <v>0</v>
      </c>
      <c r="AQ10" s="7"/>
      <c r="AR10" s="6"/>
      <c r="AS10" s="55"/>
      <c r="AT10" s="18"/>
      <c r="AU10" s="7"/>
      <c r="AV10" s="9"/>
      <c r="AW10" s="10"/>
      <c r="AY10" s="218" t="s">
        <v>59</v>
      </c>
      <c r="AZ10" s="19"/>
      <c r="BA10" s="174"/>
      <c r="BB10" s="175"/>
    </row>
    <row r="11" spans="1:54" x14ac:dyDescent="0.2">
      <c r="A11" s="1"/>
      <c r="B11" s="332"/>
      <c r="C11" s="202"/>
      <c r="D11" s="76"/>
      <c r="E11" s="102"/>
      <c r="F11" s="1">
        <f>IF(LEN(E11)&gt;0,1,0)</f>
        <v>0</v>
      </c>
      <c r="G11" s="1"/>
      <c r="H11" s="202"/>
      <c r="I11" s="100"/>
      <c r="J11" s="84"/>
      <c r="K11" s="102"/>
      <c r="L11" s="1"/>
      <c r="M11" s="1">
        <f t="shared" si="0"/>
        <v>0</v>
      </c>
      <c r="N11" s="202"/>
      <c r="O11" s="84"/>
      <c r="P11" s="84"/>
      <c r="Q11" s="102"/>
      <c r="R11" s="1">
        <f t="shared" si="1"/>
        <v>0</v>
      </c>
      <c r="S11" s="1"/>
      <c r="T11" s="204"/>
      <c r="U11" s="153"/>
      <c r="V11" s="153"/>
      <c r="W11" s="102"/>
      <c r="X11" s="1">
        <f t="shared" si="2"/>
        <v>0</v>
      </c>
      <c r="Y11" s="1"/>
      <c r="AA11" s="142" t="s">
        <v>60</v>
      </c>
      <c r="AB11" s="126"/>
      <c r="AC11" s="155">
        <f>D30</f>
        <v>120</v>
      </c>
      <c r="AD11" s="270"/>
      <c r="AE11" s="270"/>
      <c r="AF11" s="270"/>
      <c r="AG11" s="128">
        <f>AC11</f>
        <v>120</v>
      </c>
      <c r="AH11" s="270"/>
      <c r="AI11" s="270"/>
      <c r="AJ11" s="270"/>
      <c r="AK11" s="270"/>
      <c r="AM11" s="9"/>
      <c r="AN11" s="32" t="str">
        <f>IF(ISBLANK($C$11)," ",$C$11)</f>
        <v xml:space="preserve"> </v>
      </c>
      <c r="AO11" s="17"/>
      <c r="AP11" s="22">
        <f>D11</f>
        <v>0</v>
      </c>
      <c r="AQ11" s="7"/>
      <c r="AR11" s="6"/>
      <c r="AS11" s="55"/>
      <c r="AT11" s="18"/>
      <c r="AU11" s="7"/>
      <c r="AV11" s="9"/>
      <c r="AW11" s="10"/>
      <c r="AY11" s="209" t="s">
        <v>43</v>
      </c>
      <c r="AZ11" s="190"/>
      <c r="BA11" s="210" t="s">
        <v>56</v>
      </c>
      <c r="BB11" s="211" t="s">
        <v>57</v>
      </c>
    </row>
    <row r="12" spans="1:54" x14ac:dyDescent="0.2">
      <c r="A12" s="1"/>
      <c r="B12" s="333"/>
      <c r="C12" s="231" t="s">
        <v>6</v>
      </c>
      <c r="D12" s="78">
        <f>SUM(D7:D11)</f>
        <v>70</v>
      </c>
      <c r="E12" s="103">
        <f>SUM(F7:F11)</f>
        <v>1</v>
      </c>
      <c r="F12" s="1" t="e">
        <f>IF(LEN(#REF!)&gt;0,1,0)</f>
        <v>#REF!</v>
      </c>
      <c r="G12" s="1"/>
      <c r="H12" s="202"/>
      <c r="I12" s="100"/>
      <c r="J12" s="84"/>
      <c r="K12" s="102"/>
      <c r="L12" s="1"/>
      <c r="M12" s="1">
        <f t="shared" si="0"/>
        <v>0</v>
      </c>
      <c r="N12" s="202"/>
      <c r="O12" s="84"/>
      <c r="P12" s="84"/>
      <c r="Q12" s="102"/>
      <c r="R12" s="1">
        <f t="shared" si="1"/>
        <v>0</v>
      </c>
      <c r="S12" s="1"/>
      <c r="T12" s="204"/>
      <c r="U12" s="153"/>
      <c r="V12" s="153"/>
      <c r="W12" s="102"/>
      <c r="X12" s="1">
        <f t="shared" si="2"/>
        <v>0</v>
      </c>
      <c r="Y12" s="1"/>
      <c r="AA12" s="138" t="s">
        <v>55</v>
      </c>
      <c r="AB12" s="277"/>
      <c r="AC12" s="273"/>
      <c r="AD12" s="273"/>
      <c r="AE12" s="269"/>
      <c r="AF12" s="269"/>
      <c r="AG12" s="269"/>
      <c r="AH12" s="270"/>
      <c r="AI12" s="270"/>
      <c r="AJ12" s="270"/>
      <c r="AK12" s="270"/>
      <c r="AM12" s="9"/>
      <c r="AN12" s="32" t="s">
        <v>81</v>
      </c>
      <c r="AO12" s="17"/>
      <c r="AP12" s="22">
        <f>D19</f>
        <v>25</v>
      </c>
      <c r="AQ12" s="7"/>
      <c r="AR12" s="6"/>
      <c r="AS12" s="55"/>
      <c r="AT12" s="18"/>
      <c r="AU12" s="7"/>
      <c r="AV12" s="9"/>
      <c r="AW12" s="10"/>
      <c r="AY12" s="212" t="s">
        <v>83</v>
      </c>
      <c r="AZ12" s="163" t="s">
        <v>202</v>
      </c>
      <c r="BA12" s="208">
        <f>SUM(AC4:AC11)+SUM(V25:V29)+AC16</f>
        <v>1757</v>
      </c>
      <c r="BB12" s="179"/>
    </row>
    <row r="13" spans="1:54" x14ac:dyDescent="0.2">
      <c r="A13" s="1"/>
      <c r="B13" s="329"/>
      <c r="C13" s="330"/>
      <c r="D13" s="330"/>
      <c r="E13" s="330"/>
      <c r="F13" s="1">
        <f t="shared" ref="F13:F18" si="3">IF(LEN(E13)&gt;0,1,0)</f>
        <v>0</v>
      </c>
      <c r="G13" s="1"/>
      <c r="H13" s="202"/>
      <c r="I13" s="100"/>
      <c r="J13" s="84"/>
      <c r="K13" s="102"/>
      <c r="L13" s="1"/>
      <c r="M13" s="1">
        <f t="shared" si="0"/>
        <v>0</v>
      </c>
      <c r="N13" s="202"/>
      <c r="O13" s="84"/>
      <c r="P13" s="84"/>
      <c r="Q13" s="102"/>
      <c r="R13" s="1">
        <f t="shared" si="1"/>
        <v>0</v>
      </c>
      <c r="S13" s="1"/>
      <c r="T13" s="204"/>
      <c r="U13" s="153"/>
      <c r="V13" s="153"/>
      <c r="W13" s="102"/>
      <c r="X13" s="1">
        <f t="shared" si="2"/>
        <v>0</v>
      </c>
      <c r="Y13" s="1"/>
      <c r="AA13" s="143" t="s">
        <v>49</v>
      </c>
      <c r="AB13" s="278">
        <f>COUNT(U7:U18)</f>
        <v>1</v>
      </c>
      <c r="AC13" s="275">
        <f>U19</f>
        <v>11</v>
      </c>
      <c r="AD13" s="274"/>
      <c r="AE13" s="271"/>
      <c r="AF13" s="271"/>
      <c r="AG13" s="269"/>
      <c r="AH13" s="12">
        <f>AB13*AH28</f>
        <v>7</v>
      </c>
      <c r="AI13" s="268"/>
      <c r="AJ13" s="268"/>
      <c r="AK13" s="107">
        <f>AC13-AH13</f>
        <v>4</v>
      </c>
      <c r="AM13" s="9"/>
      <c r="AN13" s="6" t="s">
        <v>6</v>
      </c>
      <c r="AO13" s="6"/>
      <c r="AP13" s="24">
        <f>SUM(AP7:AP12)</f>
        <v>95</v>
      </c>
      <c r="AQ13" s="159">
        <f>AD21</f>
        <v>0.1</v>
      </c>
      <c r="AR13" s="6"/>
      <c r="AS13" s="55"/>
      <c r="AT13" s="18"/>
      <c r="AU13" s="7"/>
      <c r="AV13" s="25">
        <f>ROUND(AP13*AD21,2)</f>
        <v>9.5</v>
      </c>
      <c r="AW13" s="14"/>
      <c r="AY13" s="212">
        <v>489250</v>
      </c>
      <c r="AZ13" s="163" t="s">
        <v>58</v>
      </c>
      <c r="BA13" s="208"/>
      <c r="BB13" s="179">
        <f>BA12</f>
        <v>1757</v>
      </c>
    </row>
    <row r="14" spans="1:54" ht="13.5" thickBot="1" x14ac:dyDescent="0.25">
      <c r="A14" s="1"/>
      <c r="B14" s="334" t="s">
        <v>75</v>
      </c>
      <c r="C14" s="233">
        <v>41679</v>
      </c>
      <c r="D14" s="234">
        <v>25</v>
      </c>
      <c r="E14" s="232"/>
      <c r="F14" s="1">
        <f t="shared" si="3"/>
        <v>0</v>
      </c>
      <c r="G14" s="1"/>
      <c r="H14" s="202"/>
      <c r="I14" s="100"/>
      <c r="J14" s="84"/>
      <c r="K14" s="102"/>
      <c r="L14" s="1"/>
      <c r="M14" s="1">
        <f t="shared" si="0"/>
        <v>0</v>
      </c>
      <c r="N14" s="202"/>
      <c r="O14" s="84"/>
      <c r="P14" s="84"/>
      <c r="Q14" s="102"/>
      <c r="R14" s="1">
        <f t="shared" si="1"/>
        <v>0</v>
      </c>
      <c r="S14" s="1"/>
      <c r="T14" s="204"/>
      <c r="U14" s="153"/>
      <c r="V14" s="153"/>
      <c r="W14" s="102"/>
      <c r="X14" s="1">
        <f t="shared" si="2"/>
        <v>0</v>
      </c>
      <c r="Y14" s="1"/>
      <c r="AA14" s="143" t="s">
        <v>54</v>
      </c>
      <c r="AB14" s="278">
        <f xml:space="preserve"> COUNT(V7:V18)</f>
        <v>2</v>
      </c>
      <c r="AC14" s="275">
        <f>V19</f>
        <v>30</v>
      </c>
      <c r="AD14" s="274"/>
      <c r="AE14" s="271"/>
      <c r="AF14" s="271"/>
      <c r="AG14" s="269"/>
      <c r="AH14" s="12">
        <f>(AB14-W19)*AH29</f>
        <v>7</v>
      </c>
      <c r="AI14" s="268"/>
      <c r="AJ14" s="12">
        <f>W19*AH29</f>
        <v>7</v>
      </c>
      <c r="AK14" s="107">
        <f>AC14-AH14-AJ14</f>
        <v>16</v>
      </c>
      <c r="AM14" s="9" t="s">
        <v>16</v>
      </c>
      <c r="AN14" s="6"/>
      <c r="AO14" s="6"/>
      <c r="AP14" s="6"/>
      <c r="AQ14" s="6"/>
      <c r="AR14" s="6"/>
      <c r="AS14" s="6"/>
      <c r="AT14" s="6"/>
      <c r="AU14" s="7"/>
      <c r="AV14" s="15"/>
      <c r="AW14" s="14"/>
      <c r="AY14" s="213"/>
      <c r="AZ14" s="167" t="s">
        <v>38</v>
      </c>
      <c r="BA14" s="214">
        <f>SUM(BA12:BA13)</f>
        <v>1757</v>
      </c>
      <c r="BB14" s="181">
        <f>SUM(BB12:BB13)</f>
        <v>1757</v>
      </c>
    </row>
    <row r="15" spans="1:54" x14ac:dyDescent="0.2">
      <c r="A15" s="1"/>
      <c r="B15" s="335"/>
      <c r="C15" s="202"/>
      <c r="D15" s="76"/>
      <c r="E15" s="232"/>
      <c r="F15" s="1">
        <f t="shared" si="3"/>
        <v>0</v>
      </c>
      <c r="G15" s="1"/>
      <c r="H15" s="202"/>
      <c r="I15" s="100"/>
      <c r="J15" s="84"/>
      <c r="K15" s="102"/>
      <c r="L15" s="1"/>
      <c r="M15" s="1">
        <f t="shared" si="0"/>
        <v>0</v>
      </c>
      <c r="N15" s="202"/>
      <c r="O15" s="84"/>
      <c r="P15" s="84"/>
      <c r="Q15" s="102"/>
      <c r="R15" s="1">
        <f t="shared" si="1"/>
        <v>0</v>
      </c>
      <c r="S15" s="1"/>
      <c r="T15" s="204"/>
      <c r="U15" s="153"/>
      <c r="V15" s="153"/>
      <c r="W15" s="102"/>
      <c r="X15" s="1">
        <f t="shared" si="2"/>
        <v>0</v>
      </c>
      <c r="Y15" s="1"/>
      <c r="AA15" s="144" t="s">
        <v>48</v>
      </c>
      <c r="AB15" s="279"/>
      <c r="AC15" s="276">
        <f>SUM(W25:W29)-U19-V19</f>
        <v>60</v>
      </c>
      <c r="AD15" s="127">
        <f>(AC15*AH29)/AC29</f>
        <v>28</v>
      </c>
      <c r="AE15" s="268"/>
      <c r="AF15" s="268"/>
      <c r="AG15" s="268"/>
      <c r="AH15" s="268"/>
      <c r="AI15" s="268"/>
      <c r="AJ15" s="268"/>
      <c r="AK15" s="125">
        <f>AC15-AD15</f>
        <v>32</v>
      </c>
      <c r="AM15" s="9"/>
      <c r="AN15" s="56" t="s">
        <v>28</v>
      </c>
      <c r="AO15" s="56"/>
      <c r="AP15" s="6"/>
      <c r="AQ15" s="6"/>
      <c r="AR15" s="6"/>
      <c r="AS15" s="6"/>
      <c r="AT15" s="6"/>
      <c r="AU15" s="7"/>
      <c r="AV15" s="15"/>
      <c r="AW15" s="14"/>
      <c r="AY15" s="186"/>
      <c r="AZ15" s="19"/>
      <c r="BA15" s="174"/>
      <c r="BB15" s="175"/>
    </row>
    <row r="16" spans="1:54" ht="13.5" thickBot="1" x14ac:dyDescent="0.25">
      <c r="A16" s="1"/>
      <c r="B16" s="335"/>
      <c r="C16" s="202"/>
      <c r="D16" s="76"/>
      <c r="E16" s="232"/>
      <c r="F16" s="1">
        <f t="shared" si="3"/>
        <v>0</v>
      </c>
      <c r="G16" s="1"/>
      <c r="H16" s="202"/>
      <c r="I16" s="100"/>
      <c r="J16" s="84"/>
      <c r="K16" s="102"/>
      <c r="L16" s="1"/>
      <c r="M16" s="1">
        <f t="shared" si="0"/>
        <v>0</v>
      </c>
      <c r="N16" s="202"/>
      <c r="O16" s="84"/>
      <c r="P16" s="84"/>
      <c r="Q16" s="102"/>
      <c r="R16" s="1">
        <f t="shared" si="1"/>
        <v>0</v>
      </c>
      <c r="S16" s="1"/>
      <c r="T16" s="204"/>
      <c r="U16" s="153"/>
      <c r="V16" s="153"/>
      <c r="W16" s="102"/>
      <c r="X16" s="1">
        <f t="shared" si="2"/>
        <v>0</v>
      </c>
      <c r="Y16" s="1"/>
      <c r="AA16" s="205" t="s">
        <v>44</v>
      </c>
      <c r="AB16" s="62"/>
      <c r="AC16" s="72">
        <f>N30</f>
        <v>22</v>
      </c>
      <c r="AD16" s="268"/>
      <c r="AE16" s="268"/>
      <c r="AF16" s="268"/>
      <c r="AG16" s="268"/>
      <c r="AH16" s="268"/>
      <c r="AI16" s="268"/>
      <c r="AJ16" s="268"/>
      <c r="AK16" s="206">
        <f>AC16</f>
        <v>22</v>
      </c>
      <c r="AM16" s="9"/>
      <c r="AN16" s="8" t="s">
        <v>19</v>
      </c>
      <c r="AO16" s="8"/>
      <c r="AP16" s="34">
        <f>Aantal_Begrafenissen</f>
        <v>2</v>
      </c>
      <c r="AQ16" s="55"/>
      <c r="AR16" s="156">
        <f>AD22</f>
        <v>49</v>
      </c>
      <c r="AS16" s="6"/>
      <c r="AT16" s="22">
        <f>AP16*AD22</f>
        <v>98</v>
      </c>
      <c r="AU16" s="7"/>
      <c r="AV16" s="15"/>
      <c r="AW16" s="14"/>
      <c r="AY16" s="280" t="s">
        <v>100</v>
      </c>
      <c r="AZ16" s="183"/>
      <c r="BA16" s="184"/>
      <c r="BB16" s="185"/>
    </row>
    <row r="17" spans="1:54" x14ac:dyDescent="0.2">
      <c r="A17" s="1"/>
      <c r="B17" s="335"/>
      <c r="C17" s="202"/>
      <c r="D17" s="76"/>
      <c r="E17" s="232"/>
      <c r="F17" s="1">
        <f t="shared" si="3"/>
        <v>0</v>
      </c>
      <c r="G17" s="1"/>
      <c r="H17" s="202"/>
      <c r="I17" s="100"/>
      <c r="J17" s="84"/>
      <c r="K17" s="102"/>
      <c r="L17" s="1"/>
      <c r="M17" s="1">
        <f t="shared" si="0"/>
        <v>0</v>
      </c>
      <c r="N17" s="202"/>
      <c r="O17" s="84"/>
      <c r="P17" s="84"/>
      <c r="Q17" s="102"/>
      <c r="R17" s="1">
        <f t="shared" si="1"/>
        <v>0</v>
      </c>
      <c r="S17" s="1"/>
      <c r="T17" s="204"/>
      <c r="U17" s="153"/>
      <c r="V17" s="153"/>
      <c r="W17" s="102"/>
      <c r="X17" s="1">
        <f t="shared" si="2"/>
        <v>0</v>
      </c>
      <c r="Y17" s="1"/>
      <c r="AA17" s="145" t="s">
        <v>40</v>
      </c>
      <c r="AB17" s="63"/>
      <c r="AC17" s="73"/>
      <c r="AD17" s="67">
        <f>SUM(AD4:AD16)</f>
        <v>356.7</v>
      </c>
      <c r="AE17" s="44">
        <f>SUM(AE4:AE16)</f>
        <v>22</v>
      </c>
      <c r="AF17" s="44">
        <f>SUM(AF4:AF16)</f>
        <v>290</v>
      </c>
      <c r="AG17" s="43"/>
      <c r="AH17" s="43"/>
      <c r="AI17" s="43"/>
      <c r="AJ17" s="43"/>
      <c r="AK17" s="146"/>
      <c r="AM17" s="9"/>
      <c r="AN17" s="6" t="s">
        <v>17</v>
      </c>
      <c r="AO17" s="6"/>
      <c r="AP17" s="23">
        <f>AC6</f>
        <v>115</v>
      </c>
      <c r="AQ17" s="7"/>
      <c r="AR17" s="159">
        <f>AD25</f>
        <v>0.1</v>
      </c>
      <c r="AS17" s="6"/>
      <c r="AT17" s="26">
        <f>ROUND(AP17*AR17,2)</f>
        <v>11.5</v>
      </c>
      <c r="AU17" s="6"/>
      <c r="AV17" s="15"/>
      <c r="AW17" s="14"/>
      <c r="AY17" s="209" t="s">
        <v>43</v>
      </c>
      <c r="AZ17" s="215"/>
      <c r="BA17" s="216" t="s">
        <v>56</v>
      </c>
      <c r="BB17" s="217" t="s">
        <v>57</v>
      </c>
    </row>
    <row r="18" spans="1:54" ht="13.5" thickBot="1" x14ac:dyDescent="0.25">
      <c r="A18" s="1"/>
      <c r="B18" s="335"/>
      <c r="C18" s="202"/>
      <c r="D18" s="76"/>
      <c r="E18" s="232"/>
      <c r="F18" s="1">
        <f t="shared" si="3"/>
        <v>0</v>
      </c>
      <c r="G18" s="1"/>
      <c r="H18" s="202"/>
      <c r="I18" s="100"/>
      <c r="J18" s="84"/>
      <c r="K18" s="102"/>
      <c r="L18" s="1"/>
      <c r="M18" s="1">
        <f t="shared" si="0"/>
        <v>0</v>
      </c>
      <c r="N18" s="202"/>
      <c r="O18" s="84"/>
      <c r="P18" s="84"/>
      <c r="Q18" s="102"/>
      <c r="R18" s="1">
        <f t="shared" si="1"/>
        <v>0</v>
      </c>
      <c r="S18" s="1"/>
      <c r="T18" s="204"/>
      <c r="U18" s="153"/>
      <c r="V18" s="153"/>
      <c r="W18" s="102"/>
      <c r="X18" s="1">
        <f t="shared" si="2"/>
        <v>0</v>
      </c>
      <c r="Y18" s="1"/>
      <c r="AA18" s="147" t="s">
        <v>13</v>
      </c>
      <c r="AB18" s="59"/>
      <c r="AC18" s="74">
        <f>SUM(AC4:AC16)</f>
        <v>1802</v>
      </c>
      <c r="AD18" s="148">
        <f>AD17+AE17+AF17</f>
        <v>668.7</v>
      </c>
      <c r="AE18" s="149"/>
      <c r="AF18" s="149"/>
      <c r="AG18" s="150">
        <f>SUM(AG4:AG17)</f>
        <v>260</v>
      </c>
      <c r="AH18" s="150">
        <f>SUM(AH4:AH17)</f>
        <v>164</v>
      </c>
      <c r="AI18" s="150">
        <f>SUM(AI4:AI17)</f>
        <v>160</v>
      </c>
      <c r="AJ18" s="150">
        <f>SUM(AJ4:AJ17)</f>
        <v>107</v>
      </c>
      <c r="AK18" s="151">
        <f>SUM(AK4:AK16)</f>
        <v>442.3</v>
      </c>
      <c r="AM18" s="9"/>
      <c r="AN18" s="6"/>
      <c r="AO18" s="6"/>
      <c r="AP18" s="6"/>
      <c r="AQ18" s="6"/>
      <c r="AR18" s="6"/>
      <c r="AS18" s="6"/>
      <c r="AT18" s="35" t="s">
        <v>6</v>
      </c>
      <c r="AU18" s="6"/>
      <c r="AV18" s="25">
        <f>AT16+AT17</f>
        <v>109.5</v>
      </c>
      <c r="AW18" s="14"/>
      <c r="AY18" s="255">
        <f>AY13</f>
        <v>489250</v>
      </c>
      <c r="AZ18" s="246" t="str">
        <f>AZ13</f>
        <v>Te verdelen oblaties</v>
      </c>
      <c r="BA18" s="247">
        <f>BA23</f>
        <v>1802</v>
      </c>
      <c r="BB18" s="256" t="s">
        <v>42</v>
      </c>
    </row>
    <row r="19" spans="1:54" ht="13.5" thickBot="1" x14ac:dyDescent="0.25">
      <c r="A19" s="1"/>
      <c r="B19" s="336"/>
      <c r="C19" s="77" t="s">
        <v>6</v>
      </c>
      <c r="D19" s="235">
        <f>SUM(D14:D18)</f>
        <v>25</v>
      </c>
      <c r="E19" s="236"/>
      <c r="F19" s="1"/>
      <c r="G19" s="1"/>
      <c r="H19" s="77" t="s">
        <v>6</v>
      </c>
      <c r="I19" s="101">
        <f>COUNT(J7:J18)</f>
        <v>2</v>
      </c>
      <c r="J19" s="85">
        <f>SUM(J7:J18)</f>
        <v>115</v>
      </c>
      <c r="K19" s="103">
        <f>SUM(M7:M18)</f>
        <v>1</v>
      </c>
      <c r="L19" s="1"/>
      <c r="M19" s="1"/>
      <c r="N19" s="77" t="s">
        <v>6</v>
      </c>
      <c r="O19" s="101">
        <f>COUNT(P7:P18)</f>
        <v>3</v>
      </c>
      <c r="P19" s="85">
        <f>SUM(P7:P18)</f>
        <v>66</v>
      </c>
      <c r="Q19" s="103">
        <f>SUM(R7:R18)</f>
        <v>1</v>
      </c>
      <c r="R19" s="1"/>
      <c r="S19" s="1"/>
      <c r="T19" s="86" t="s">
        <v>6</v>
      </c>
      <c r="U19" s="154">
        <f>SUM(U7:U18)</f>
        <v>11</v>
      </c>
      <c r="V19" s="154">
        <f>SUM(V7:V18)</f>
        <v>30</v>
      </c>
      <c r="W19" s="103">
        <f>SUM(X7:X18)</f>
        <v>1</v>
      </c>
      <c r="X19" s="1"/>
      <c r="Y19" s="1"/>
      <c r="AC19" s="19"/>
      <c r="AM19" s="9"/>
      <c r="AN19" s="19"/>
      <c r="AO19" s="19"/>
      <c r="AP19" s="56" t="s">
        <v>30</v>
      </c>
      <c r="AQ19" s="19"/>
      <c r="AR19" s="19"/>
      <c r="AS19" s="19"/>
      <c r="AT19" s="19"/>
      <c r="AU19" s="19"/>
      <c r="AV19" s="9"/>
      <c r="AW19" s="14"/>
      <c r="AY19" s="212">
        <v>489240</v>
      </c>
      <c r="AZ19" s="163" t="s">
        <v>96</v>
      </c>
      <c r="BA19" s="208" t="s">
        <v>42</v>
      </c>
      <c r="BB19" s="179">
        <f>AK18</f>
        <v>442.3</v>
      </c>
    </row>
    <row r="20" spans="1:54" x14ac:dyDescent="0.2">
      <c r="A20" s="1"/>
      <c r="B20" s="1"/>
      <c r="C20" s="1"/>
      <c r="D20" s="1"/>
      <c r="E20" s="1"/>
      <c r="F20" s="1"/>
      <c r="G20" s="1"/>
      <c r="H20" s="1"/>
      <c r="I20" s="1"/>
      <c r="J20" s="1"/>
      <c r="K20" s="1"/>
      <c r="L20" s="1"/>
      <c r="M20" s="1"/>
      <c r="N20" s="1"/>
      <c r="O20" s="1"/>
      <c r="P20" s="1"/>
      <c r="Q20" s="1"/>
      <c r="R20" s="1"/>
      <c r="S20" s="1"/>
      <c r="T20" s="1"/>
      <c r="U20" s="1"/>
      <c r="V20" s="1"/>
      <c r="W20" s="1"/>
      <c r="X20" s="1"/>
      <c r="Y20" s="1"/>
      <c r="AA20" s="261" t="s">
        <v>82</v>
      </c>
      <c r="AB20" s="262"/>
      <c r="AC20" s="263"/>
      <c r="AD20" s="263"/>
      <c r="AE20" s="263"/>
      <c r="AF20" s="263"/>
      <c r="AG20" s="263"/>
      <c r="AH20" s="263"/>
      <c r="AI20" s="263"/>
      <c r="AJ20" s="263"/>
      <c r="AK20" s="264"/>
      <c r="AM20" s="9"/>
      <c r="AN20" s="6"/>
      <c r="AO20" s="6"/>
      <c r="AP20" s="6" t="s">
        <v>22</v>
      </c>
      <c r="AQ20" s="34">
        <f>Aantal_Begrafenissen</f>
        <v>2</v>
      </c>
      <c r="AR20" s="156">
        <f>AF22</f>
        <v>58</v>
      </c>
      <c r="AS20" s="6"/>
      <c r="AT20" s="18"/>
      <c r="AU20" s="6"/>
      <c r="AV20" s="27">
        <f>AQ20*AR20</f>
        <v>116</v>
      </c>
      <c r="AW20" s="14"/>
      <c r="AY20" s="212">
        <v>489200</v>
      </c>
      <c r="AZ20" s="163" t="s">
        <v>5</v>
      </c>
      <c r="BA20" s="208" t="s">
        <v>42</v>
      </c>
      <c r="BB20" s="179">
        <f>AV37</f>
        <v>668.7</v>
      </c>
    </row>
    <row r="21" spans="1:54" x14ac:dyDescent="0.2">
      <c r="A21" s="1"/>
      <c r="B21" s="1"/>
      <c r="C21" s="325" t="s">
        <v>76</v>
      </c>
      <c r="D21" s="326"/>
      <c r="E21" s="326"/>
      <c r="F21" s="326"/>
      <c r="G21" s="326"/>
      <c r="H21" s="326"/>
      <c r="I21" s="326"/>
      <c r="J21" s="326"/>
      <c r="K21" s="1"/>
      <c r="L21" s="1"/>
      <c r="M21" s="1"/>
      <c r="N21" s="283" t="s">
        <v>27</v>
      </c>
      <c r="O21" s="1"/>
      <c r="P21" s="325" t="s">
        <v>52</v>
      </c>
      <c r="Q21" s="375"/>
      <c r="R21" s="375"/>
      <c r="S21" s="375"/>
      <c r="T21" s="375"/>
      <c r="U21" s="375"/>
      <c r="V21" s="375"/>
      <c r="W21" s="3"/>
      <c r="X21" s="1"/>
      <c r="Y21" s="1"/>
      <c r="AA21" s="9" t="str">
        <f>AA4</f>
        <v>Weekend</v>
      </c>
      <c r="AB21" s="113"/>
      <c r="AC21" s="113"/>
      <c r="AD21" s="112">
        <v>0.1</v>
      </c>
      <c r="AE21" s="113"/>
      <c r="AF21" s="113"/>
      <c r="AG21" s="112">
        <v>0</v>
      </c>
      <c r="AH21" s="113"/>
      <c r="AI21" s="113"/>
      <c r="AJ21" s="113"/>
      <c r="AK21" s="118">
        <v>0.9</v>
      </c>
      <c r="AM21" s="9"/>
      <c r="AN21" s="19"/>
      <c r="AO21" s="19"/>
      <c r="AP21" s="56" t="s">
        <v>21</v>
      </c>
      <c r="AQ21" s="6"/>
      <c r="AR21" s="157"/>
      <c r="AS21" s="6"/>
      <c r="AT21" s="6"/>
      <c r="AU21" s="6"/>
      <c r="AV21" s="15"/>
      <c r="AW21" s="14"/>
      <c r="AY21" s="212">
        <v>489210</v>
      </c>
      <c r="AZ21" s="163" t="s">
        <v>67</v>
      </c>
      <c r="BA21" s="208" t="s">
        <v>42</v>
      </c>
      <c r="BB21" s="179">
        <f>AG18</f>
        <v>260</v>
      </c>
    </row>
    <row r="22" spans="1:54" x14ac:dyDescent="0.2">
      <c r="A22" s="1"/>
      <c r="B22" s="1"/>
      <c r="C22" s="1"/>
      <c r="D22" s="1"/>
      <c r="E22" s="1"/>
      <c r="F22" s="1"/>
      <c r="G22" s="1"/>
      <c r="H22" s="1"/>
      <c r="I22" s="1"/>
      <c r="J22" s="1"/>
      <c r="K22" s="1"/>
      <c r="L22" s="1"/>
      <c r="M22" s="1"/>
      <c r="N22" s="1"/>
      <c r="O22" s="1"/>
      <c r="P22" s="1"/>
      <c r="Q22" s="1"/>
      <c r="R22" s="1"/>
      <c r="S22" s="1"/>
      <c r="T22" s="1"/>
      <c r="U22" s="1"/>
      <c r="V22" s="1"/>
      <c r="W22" s="1"/>
      <c r="X22" s="1"/>
      <c r="Y22" s="1"/>
      <c r="AA22" s="9" t="str">
        <f>AA5</f>
        <v>Begrafenissen</v>
      </c>
      <c r="AB22" s="113"/>
      <c r="AC22" s="114">
        <v>250</v>
      </c>
      <c r="AD22" s="114">
        <v>49</v>
      </c>
      <c r="AE22" s="114">
        <v>11</v>
      </c>
      <c r="AF22" s="114">
        <v>58</v>
      </c>
      <c r="AG22" s="114">
        <v>28</v>
      </c>
      <c r="AH22" s="114">
        <v>50</v>
      </c>
      <c r="AI22" s="114">
        <v>32</v>
      </c>
      <c r="AJ22" s="114">
        <v>50</v>
      </c>
      <c r="AK22" s="119">
        <v>22</v>
      </c>
      <c r="AM22" s="9" t="s">
        <v>20</v>
      </c>
      <c r="AN22" s="6"/>
      <c r="AO22" s="6"/>
      <c r="AP22" s="6" t="s">
        <v>22</v>
      </c>
      <c r="AQ22" s="34">
        <f>Aantal_Begrafenissen</f>
        <v>2</v>
      </c>
      <c r="AR22" s="156">
        <f>AE22</f>
        <v>11</v>
      </c>
      <c r="AS22" s="6"/>
      <c r="AT22" s="6"/>
      <c r="AU22" s="6"/>
      <c r="AV22" s="27">
        <f>AQ22*AR22</f>
        <v>22</v>
      </c>
      <c r="AW22" s="14"/>
      <c r="AY22" s="257">
        <v>618999</v>
      </c>
      <c r="AZ22" s="248" t="s">
        <v>85</v>
      </c>
      <c r="BA22" s="249" t="s">
        <v>42</v>
      </c>
      <c r="BB22" s="258">
        <f>SUM(AH18:AJ18)</f>
        <v>431</v>
      </c>
    </row>
    <row r="23" spans="1:54" ht="13.5" thickBot="1" x14ac:dyDescent="0.25">
      <c r="A23" s="1"/>
      <c r="B23" s="1"/>
      <c r="C23" s="281" t="s">
        <v>0</v>
      </c>
      <c r="D23" s="351" t="s">
        <v>1</v>
      </c>
      <c r="E23" s="352"/>
      <c r="F23" s="110"/>
      <c r="G23" s="351" t="s">
        <v>45</v>
      </c>
      <c r="H23" s="352"/>
      <c r="I23" s="352"/>
      <c r="J23" s="367"/>
      <c r="K23" s="1"/>
      <c r="L23" s="1"/>
      <c r="M23" s="1"/>
      <c r="N23" s="90" t="s">
        <v>1</v>
      </c>
      <c r="O23" s="1"/>
      <c r="P23" s="368" t="s">
        <v>0</v>
      </c>
      <c r="Q23" s="369"/>
      <c r="R23" s="110"/>
      <c r="S23" s="373" t="s">
        <v>45</v>
      </c>
      <c r="T23" s="351"/>
      <c r="U23" s="351"/>
      <c r="V23" s="90" t="s">
        <v>86</v>
      </c>
      <c r="W23" s="80" t="s">
        <v>87</v>
      </c>
      <c r="X23" s="110"/>
      <c r="Y23" s="1"/>
      <c r="AA23" s="9" t="s">
        <v>98</v>
      </c>
      <c r="AB23" s="113"/>
      <c r="AC23" s="114">
        <v>95</v>
      </c>
      <c r="AD23" s="114">
        <v>48</v>
      </c>
      <c r="AE23" s="115"/>
      <c r="AF23" s="114"/>
      <c r="AG23" s="114"/>
      <c r="AH23" s="114">
        <v>47</v>
      </c>
      <c r="AI23" s="114"/>
      <c r="AJ23" s="114">
        <v>47</v>
      </c>
      <c r="AK23" s="119"/>
      <c r="AM23" s="9"/>
      <c r="AN23" s="56" t="s">
        <v>31</v>
      </c>
      <c r="AO23" s="56"/>
      <c r="AP23" s="6"/>
      <c r="AQ23" s="19"/>
      <c r="AR23" s="158"/>
      <c r="AS23" s="6"/>
      <c r="AT23" s="19"/>
      <c r="AU23" s="6"/>
      <c r="AV23" s="28"/>
      <c r="AW23" s="14"/>
      <c r="AY23" s="108"/>
      <c r="AZ23" s="167" t="s">
        <v>38</v>
      </c>
      <c r="BA23" s="214">
        <f>SUM(BB18:BB22)</f>
        <v>1802</v>
      </c>
      <c r="BB23" s="181">
        <f>SUM(BB18:BB22)</f>
        <v>1802</v>
      </c>
    </row>
    <row r="24" spans="1:54" ht="13.5" thickBot="1" x14ac:dyDescent="0.25">
      <c r="A24" s="1"/>
      <c r="B24" s="1"/>
      <c r="C24" s="202">
        <v>41672</v>
      </c>
      <c r="D24" s="337">
        <v>33</v>
      </c>
      <c r="E24" s="338"/>
      <c r="F24" s="193"/>
      <c r="G24" s="328" t="s">
        <v>208</v>
      </c>
      <c r="H24" s="328"/>
      <c r="I24" s="328"/>
      <c r="J24" s="364"/>
      <c r="K24" s="1"/>
      <c r="L24" s="1"/>
      <c r="M24" s="1"/>
      <c r="N24" s="36">
        <v>22</v>
      </c>
      <c r="O24" s="1"/>
      <c r="P24" s="349" t="s">
        <v>50</v>
      </c>
      <c r="Q24" s="350"/>
      <c r="R24" s="350"/>
      <c r="S24" s="350"/>
      <c r="T24" s="350"/>
      <c r="U24" s="350"/>
      <c r="V24" s="253">
        <v>125</v>
      </c>
      <c r="W24" s="265"/>
      <c r="X24" s="1"/>
      <c r="Y24" s="1"/>
      <c r="AA24" s="9" t="str">
        <f>AA7</f>
        <v>Huwelijken</v>
      </c>
      <c r="AB24" s="113"/>
      <c r="AC24" s="114">
        <v>250</v>
      </c>
      <c r="AD24" s="114">
        <v>60</v>
      </c>
      <c r="AE24" s="115"/>
      <c r="AF24" s="114">
        <v>58</v>
      </c>
      <c r="AG24" s="114">
        <v>28</v>
      </c>
      <c r="AH24" s="114">
        <v>50</v>
      </c>
      <c r="AI24" s="114">
        <v>32</v>
      </c>
      <c r="AJ24" s="114">
        <v>50</v>
      </c>
      <c r="AK24" s="119">
        <v>22</v>
      </c>
      <c r="AM24" s="9"/>
      <c r="AN24" s="6" t="s">
        <v>23</v>
      </c>
      <c r="AO24" s="6"/>
      <c r="AP24" s="161">
        <f>O19</f>
        <v>3</v>
      </c>
      <c r="AQ24" s="34"/>
      <c r="AR24" s="156">
        <f>AD24</f>
        <v>60</v>
      </c>
      <c r="AS24" s="6"/>
      <c r="AT24" s="156">
        <f>AP24*AR24</f>
        <v>180</v>
      </c>
      <c r="AU24" s="6"/>
      <c r="AV24" s="27"/>
      <c r="AW24" s="14"/>
      <c r="AY24" s="9"/>
      <c r="AZ24" s="19"/>
      <c r="BA24" s="174"/>
      <c r="BB24" s="175"/>
    </row>
    <row r="25" spans="1:54" x14ac:dyDescent="0.2">
      <c r="A25" s="1"/>
      <c r="B25" s="1"/>
      <c r="C25" s="237"/>
      <c r="D25" s="339"/>
      <c r="E25" s="340"/>
      <c r="F25" s="230"/>
      <c r="G25" s="365"/>
      <c r="H25" s="365"/>
      <c r="I25" s="365"/>
      <c r="J25" s="366"/>
      <c r="K25" s="1"/>
      <c r="L25" s="1"/>
      <c r="M25" s="1"/>
      <c r="N25" s="36"/>
      <c r="O25" s="1"/>
      <c r="P25" s="347"/>
      <c r="Q25" s="348"/>
      <c r="R25" s="193"/>
      <c r="S25" s="327" t="s">
        <v>211</v>
      </c>
      <c r="T25" s="328"/>
      <c r="U25" s="328"/>
      <c r="V25" s="245">
        <v>56</v>
      </c>
      <c r="W25" s="243"/>
      <c r="X25" s="1"/>
      <c r="Y25" s="1"/>
      <c r="AA25" s="9" t="s">
        <v>224</v>
      </c>
      <c r="AB25" s="113"/>
      <c r="AC25" s="113"/>
      <c r="AD25" s="112">
        <v>0.1</v>
      </c>
      <c r="AE25" s="113"/>
      <c r="AF25" s="113"/>
      <c r="AG25" s="112">
        <v>0</v>
      </c>
      <c r="AH25" s="113"/>
      <c r="AI25" s="113"/>
      <c r="AJ25" s="113"/>
      <c r="AK25" s="118">
        <v>0.9</v>
      </c>
      <c r="AM25" s="9"/>
      <c r="AN25" s="6"/>
      <c r="AO25" s="6"/>
      <c r="AP25" s="23"/>
      <c r="AQ25" s="7"/>
      <c r="AR25" s="159"/>
      <c r="AS25" s="6"/>
      <c r="AT25" s="238"/>
      <c r="AU25" s="6"/>
      <c r="AV25" s="15"/>
      <c r="AW25" s="14"/>
      <c r="AY25" s="298" t="s">
        <v>204</v>
      </c>
      <c r="AZ25" s="299"/>
      <c r="BA25" s="300"/>
      <c r="BB25" s="301"/>
    </row>
    <row r="26" spans="1:54" x14ac:dyDescent="0.2">
      <c r="A26" s="1"/>
      <c r="B26" s="1"/>
      <c r="C26" s="286"/>
      <c r="D26" s="4"/>
      <c r="E26" s="1"/>
      <c r="F26" s="1"/>
      <c r="G26" s="344"/>
      <c r="H26" s="344"/>
      <c r="I26" s="344"/>
      <c r="J26" s="344"/>
      <c r="K26" s="1"/>
      <c r="L26" s="1"/>
      <c r="M26" s="1"/>
      <c r="N26" s="36"/>
      <c r="O26" s="1"/>
      <c r="P26" s="347"/>
      <c r="Q26" s="348"/>
      <c r="R26" s="193"/>
      <c r="S26" s="327" t="s">
        <v>212</v>
      </c>
      <c r="T26" s="328"/>
      <c r="U26" s="328"/>
      <c r="V26" s="245"/>
      <c r="W26" s="243">
        <v>41</v>
      </c>
      <c r="X26" s="1"/>
      <c r="Y26" s="1"/>
      <c r="AA26" s="9" t="s">
        <v>77</v>
      </c>
      <c r="AB26" s="113"/>
      <c r="AC26" s="113"/>
      <c r="AD26" s="112">
        <v>0.9</v>
      </c>
      <c r="AE26" s="113"/>
      <c r="AF26" s="113"/>
      <c r="AG26" s="113"/>
      <c r="AH26" s="113"/>
      <c r="AI26" s="113"/>
      <c r="AJ26" s="113"/>
      <c r="AK26" s="118">
        <v>0.1</v>
      </c>
      <c r="AM26" s="9"/>
      <c r="AN26" s="6"/>
      <c r="AO26" s="6"/>
      <c r="AP26" s="6"/>
      <c r="AQ26" s="6"/>
      <c r="AR26" s="6"/>
      <c r="AS26" s="6"/>
      <c r="AT26" s="35" t="s">
        <v>6</v>
      </c>
      <c r="AU26" s="6"/>
      <c r="AV26" s="25">
        <f>AT24</f>
        <v>180</v>
      </c>
      <c r="AW26" s="14"/>
      <c r="AY26" s="169" t="s">
        <v>43</v>
      </c>
      <c r="AZ26" s="168"/>
      <c r="BA26" s="176" t="s">
        <v>56</v>
      </c>
      <c r="BB26" s="177" t="s">
        <v>57</v>
      </c>
    </row>
    <row r="27" spans="1:54" x14ac:dyDescent="0.2">
      <c r="A27" s="1"/>
      <c r="B27" s="1"/>
      <c r="C27" s="325" t="s">
        <v>4</v>
      </c>
      <c r="D27" s="326"/>
      <c r="E27" s="326"/>
      <c r="F27" s="326"/>
      <c r="G27" s="326"/>
      <c r="H27" s="326"/>
      <c r="I27" s="326"/>
      <c r="J27" s="326"/>
      <c r="K27" s="1"/>
      <c r="L27" s="1"/>
      <c r="M27" s="1"/>
      <c r="N27" s="36"/>
      <c r="O27" s="1"/>
      <c r="P27" s="347"/>
      <c r="Q27" s="348"/>
      <c r="R27" s="193"/>
      <c r="S27" s="327" t="s">
        <v>213</v>
      </c>
      <c r="T27" s="328"/>
      <c r="U27" s="328"/>
      <c r="V27" s="245"/>
      <c r="W27" s="243">
        <v>60</v>
      </c>
      <c r="X27" s="1"/>
      <c r="Y27" s="1"/>
      <c r="AA27" s="9" t="str">
        <f>AA11</f>
        <v>Speciale omhaling</v>
      </c>
      <c r="AB27" s="113"/>
      <c r="AC27" s="113"/>
      <c r="AD27" s="113"/>
      <c r="AE27" s="113"/>
      <c r="AF27" s="113"/>
      <c r="AG27" s="111">
        <v>1</v>
      </c>
      <c r="AH27" s="113"/>
      <c r="AI27" s="113"/>
      <c r="AJ27" s="113"/>
      <c r="AK27" s="120"/>
      <c r="AM27" s="9"/>
      <c r="AN27" s="6"/>
      <c r="AO27" s="6"/>
      <c r="AP27" s="56" t="s">
        <v>30</v>
      </c>
      <c r="AQ27" s="6"/>
      <c r="AR27" s="157"/>
      <c r="AS27" s="6"/>
      <c r="AT27" s="18"/>
      <c r="AU27" s="6"/>
      <c r="AV27" s="29"/>
      <c r="AW27" s="14"/>
      <c r="AY27" s="259" t="s">
        <v>199</v>
      </c>
      <c r="AZ27" s="246" t="s">
        <v>201</v>
      </c>
      <c r="BA27" s="250">
        <f>AH18</f>
        <v>164</v>
      </c>
      <c r="BB27" s="256"/>
    </row>
    <row r="28" spans="1:54" x14ac:dyDescent="0.2">
      <c r="A28" s="1"/>
      <c r="B28" s="1"/>
      <c r="C28" s="286"/>
      <c r="D28" s="4"/>
      <c r="E28" s="1"/>
      <c r="F28" s="1"/>
      <c r="G28" s="344"/>
      <c r="H28" s="344"/>
      <c r="I28" s="344"/>
      <c r="J28" s="344"/>
      <c r="K28" s="1"/>
      <c r="L28" s="1"/>
      <c r="M28" s="1"/>
      <c r="N28" s="36"/>
      <c r="O28" s="1"/>
      <c r="P28" s="347"/>
      <c r="Q28" s="348"/>
      <c r="R28" s="193"/>
      <c r="S28" s="327"/>
      <c r="T28" s="328"/>
      <c r="U28" s="328"/>
      <c r="V28" s="245"/>
      <c r="W28" s="243"/>
      <c r="X28" s="1"/>
      <c r="Y28" s="1"/>
      <c r="AA28" s="9" t="str">
        <f>AA13</f>
        <v>Gelezen mis</v>
      </c>
      <c r="AB28" s="113"/>
      <c r="AC28" s="116">
        <v>11</v>
      </c>
      <c r="AD28" s="117"/>
      <c r="AE28" s="117"/>
      <c r="AF28" s="117"/>
      <c r="AG28" s="117"/>
      <c r="AH28" s="116">
        <v>7</v>
      </c>
      <c r="AI28" s="117" t="s">
        <v>42</v>
      </c>
      <c r="AJ28" s="117" t="s">
        <v>42</v>
      </c>
      <c r="AK28" s="121">
        <v>4</v>
      </c>
      <c r="AM28" s="9" t="s">
        <v>24</v>
      </c>
      <c r="AN28" s="6"/>
      <c r="AO28" s="6"/>
      <c r="AP28" s="6" t="s">
        <v>23</v>
      </c>
      <c r="AQ28" s="34">
        <f>Aantal_Huwelijken</f>
        <v>3</v>
      </c>
      <c r="AR28" s="156">
        <f>AF24</f>
        <v>58</v>
      </c>
      <c r="AS28" s="6"/>
      <c r="AT28" s="6"/>
      <c r="AU28" s="6"/>
      <c r="AV28" s="27">
        <f>AQ28*AR28</f>
        <v>174</v>
      </c>
      <c r="AW28" s="14"/>
      <c r="AY28" s="259" t="s">
        <v>199</v>
      </c>
      <c r="AZ28" s="163" t="s">
        <v>200</v>
      </c>
      <c r="BA28" s="178">
        <f>AI18</f>
        <v>160</v>
      </c>
      <c r="BB28" s="179"/>
    </row>
    <row r="29" spans="1:54" ht="13.5" thickBot="1" x14ac:dyDescent="0.25">
      <c r="A29" s="1"/>
      <c r="B29" s="1"/>
      <c r="C29" s="89" t="s">
        <v>0</v>
      </c>
      <c r="D29" s="341" t="s">
        <v>1</v>
      </c>
      <c r="E29" s="330"/>
      <c r="F29" s="168"/>
      <c r="G29" s="359" t="s">
        <v>45</v>
      </c>
      <c r="H29" s="359"/>
      <c r="I29" s="359"/>
      <c r="J29" s="360"/>
      <c r="K29" s="1"/>
      <c r="L29" s="1"/>
      <c r="M29" s="1"/>
      <c r="N29" s="87"/>
      <c r="O29" s="1"/>
      <c r="P29" s="347"/>
      <c r="Q29" s="348"/>
      <c r="R29" s="193"/>
      <c r="S29" s="353"/>
      <c r="T29" s="353"/>
      <c r="U29" s="353"/>
      <c r="V29" s="87"/>
      <c r="W29" s="244"/>
      <c r="X29" s="1"/>
      <c r="Y29" s="1"/>
      <c r="AA29" s="57" t="s">
        <v>54</v>
      </c>
      <c r="AB29" s="152"/>
      <c r="AC29" s="122">
        <v>15</v>
      </c>
      <c r="AD29" s="123"/>
      <c r="AE29" s="123"/>
      <c r="AF29" s="123"/>
      <c r="AG29" s="123"/>
      <c r="AH29" s="122">
        <v>7</v>
      </c>
      <c r="AI29" s="123"/>
      <c r="AJ29" s="123"/>
      <c r="AK29" s="124">
        <v>8</v>
      </c>
      <c r="AM29" s="9"/>
      <c r="AN29" s="52" t="s">
        <v>33</v>
      </c>
      <c r="AO29" s="52"/>
      <c r="AP29" s="6"/>
      <c r="AQ29" s="6"/>
      <c r="AR29" s="157"/>
      <c r="AS29" s="6"/>
      <c r="AT29" s="6"/>
      <c r="AU29" s="6"/>
      <c r="AV29" s="28"/>
      <c r="AW29" s="14"/>
      <c r="AY29" s="259" t="s">
        <v>199</v>
      </c>
      <c r="AZ29" s="163" t="s">
        <v>95</v>
      </c>
      <c r="BA29" s="178">
        <f>AJ18</f>
        <v>107</v>
      </c>
      <c r="BB29" s="179"/>
    </row>
    <row r="30" spans="1:54" x14ac:dyDescent="0.2">
      <c r="A30" s="1"/>
      <c r="B30" s="1"/>
      <c r="C30" s="162">
        <v>41679</v>
      </c>
      <c r="D30" s="342">
        <v>120</v>
      </c>
      <c r="E30" s="340"/>
      <c r="F30" s="230"/>
      <c r="G30" s="378" t="s">
        <v>214</v>
      </c>
      <c r="H30" s="342"/>
      <c r="I30" s="342"/>
      <c r="J30" s="361"/>
      <c r="K30" s="1"/>
      <c r="L30" s="1"/>
      <c r="M30" s="1"/>
      <c r="N30" s="88">
        <f>SUM(N24:N29)</f>
        <v>22</v>
      </c>
      <c r="O30" s="1"/>
      <c r="P30" s="376" t="s">
        <v>53</v>
      </c>
      <c r="Q30" s="340"/>
      <c r="R30" s="340"/>
      <c r="S30" s="340"/>
      <c r="T30" s="340"/>
      <c r="U30" s="340"/>
      <c r="V30" s="266"/>
      <c r="W30" s="252">
        <f>V24+SUM(V25:V29)-SUM(W25:W29)</f>
        <v>80</v>
      </c>
      <c r="X30" s="267">
        <f>COUNT(W25:W29)</f>
        <v>2</v>
      </c>
      <c r="Y30" s="1"/>
      <c r="AM30" s="9"/>
      <c r="AN30" s="19"/>
      <c r="AO30" s="19"/>
      <c r="AP30" s="6" t="s">
        <v>32</v>
      </c>
      <c r="AQ30" s="160">
        <f>AD15/AR30</f>
        <v>4</v>
      </c>
      <c r="AR30" s="156">
        <f>AH29</f>
        <v>7</v>
      </c>
      <c r="AS30" s="6"/>
      <c r="AT30" s="19"/>
      <c r="AU30" s="6"/>
      <c r="AV30" s="27">
        <f>AQ30*AR30</f>
        <v>28</v>
      </c>
      <c r="AW30" s="14"/>
      <c r="AY30" s="166">
        <v>489200</v>
      </c>
      <c r="AZ30" s="163" t="s">
        <v>5</v>
      </c>
      <c r="BA30" s="178">
        <f>BB20</f>
        <v>668.7</v>
      </c>
      <c r="BB30" s="179"/>
    </row>
    <row r="31" spans="1:54" x14ac:dyDescent="0.2">
      <c r="A31" s="1"/>
      <c r="B31" s="1"/>
      <c r="C31" s="1"/>
      <c r="D31" s="1"/>
      <c r="E31" s="1"/>
      <c r="F31" s="1"/>
      <c r="G31" s="1"/>
      <c r="H31" s="1"/>
      <c r="I31" s="1"/>
      <c r="J31" s="1"/>
      <c r="K31" s="1"/>
      <c r="L31" s="1"/>
      <c r="M31" s="1"/>
      <c r="N31" s="1"/>
      <c r="O31" s="1"/>
      <c r="P31" s="1"/>
      <c r="Q31" s="1"/>
      <c r="R31" s="1"/>
      <c r="S31" s="1"/>
      <c r="T31" s="1"/>
      <c r="U31" s="1"/>
      <c r="V31" s="1"/>
      <c r="W31" s="1"/>
      <c r="X31" s="1"/>
      <c r="Y31" s="1"/>
      <c r="AM31" s="9"/>
      <c r="AN31" s="53" t="s">
        <v>0</v>
      </c>
      <c r="AO31" s="6"/>
      <c r="AP31" s="6"/>
      <c r="AQ31" s="53" t="s">
        <v>35</v>
      </c>
      <c r="AR31" s="6"/>
      <c r="AS31" s="6"/>
      <c r="AT31" s="54" t="s">
        <v>18</v>
      </c>
      <c r="AU31" s="6"/>
      <c r="AV31" s="15"/>
      <c r="AW31" s="14"/>
      <c r="AY31" s="166">
        <v>489210</v>
      </c>
      <c r="AZ31" s="163" t="s">
        <v>7</v>
      </c>
      <c r="BA31" s="178">
        <f>BB21</f>
        <v>260</v>
      </c>
      <c r="BB31" s="179"/>
    </row>
    <row r="32" spans="1:54" ht="13.5" thickBot="1" x14ac:dyDescent="0.25">
      <c r="AM32" s="9" t="s">
        <v>25</v>
      </c>
      <c r="AN32" s="6"/>
      <c r="AO32" s="6"/>
      <c r="AP32" s="6"/>
      <c r="AQ32" s="20"/>
      <c r="AR32" s="19"/>
      <c r="AS32" s="6"/>
      <c r="AT32" s="19"/>
      <c r="AU32" s="6"/>
      <c r="AV32" s="21"/>
      <c r="AW32" s="14"/>
      <c r="AY32" s="260" t="s">
        <v>103</v>
      </c>
      <c r="AZ32" s="248" t="s">
        <v>102</v>
      </c>
      <c r="BA32" s="251">
        <f>BB19</f>
        <v>442.3</v>
      </c>
      <c r="BB32" s="258"/>
    </row>
    <row r="33" spans="1:54" x14ac:dyDescent="0.2">
      <c r="A33" t="s">
        <v>46</v>
      </c>
      <c r="U33" s="357" t="s">
        <v>93</v>
      </c>
      <c r="V33" s="355"/>
      <c r="W33" s="355"/>
      <c r="X33" s="355"/>
      <c r="Y33" s="355"/>
      <c r="AB33" s="188" t="s">
        <v>62</v>
      </c>
      <c r="AC33" s="189"/>
      <c r="AD33" s="190"/>
      <c r="AE33" s="190"/>
      <c r="AF33" s="190"/>
      <c r="AG33" s="190"/>
      <c r="AH33" s="190"/>
      <c r="AI33" s="191"/>
      <c r="AJ33" s="191"/>
      <c r="AM33" s="9"/>
      <c r="AN33" s="56" t="s">
        <v>34</v>
      </c>
      <c r="AO33" s="56"/>
      <c r="AP33" s="6"/>
      <c r="AQ33" s="6"/>
      <c r="AR33" s="6"/>
      <c r="AS33" s="6"/>
      <c r="AT33" s="6"/>
      <c r="AU33" s="6"/>
      <c r="AV33" s="15"/>
      <c r="AW33" s="14"/>
      <c r="AY33" s="260" t="s">
        <v>83</v>
      </c>
      <c r="AZ33" s="248" t="s">
        <v>202</v>
      </c>
      <c r="BA33" s="251" t="s">
        <v>42</v>
      </c>
      <c r="BB33" s="258">
        <f>SUM(BA27:BA32)</f>
        <v>1802</v>
      </c>
    </row>
    <row r="34" spans="1:54" ht="13.5" thickBot="1" x14ac:dyDescent="0.25">
      <c r="A34" s="37"/>
      <c r="B34" s="37"/>
      <c r="C34" s="37"/>
      <c r="D34" s="37"/>
      <c r="E34" s="37"/>
      <c r="F34" s="37"/>
      <c r="G34" s="37"/>
      <c r="H34" s="37"/>
      <c r="I34" s="37"/>
      <c r="J34" s="37"/>
      <c r="K34" s="37"/>
      <c r="L34" s="37"/>
      <c r="M34" s="37"/>
      <c r="N34" s="37"/>
      <c r="O34" s="37"/>
      <c r="P34" s="37"/>
      <c r="Q34" s="37"/>
      <c r="R34" s="37"/>
      <c r="S34" s="37"/>
      <c r="T34" s="37"/>
      <c r="U34" s="37"/>
      <c r="V34" s="37"/>
      <c r="W34" s="37"/>
      <c r="X34" s="37"/>
      <c r="AB34" s="192"/>
      <c r="AC34" s="187" t="s">
        <v>65</v>
      </c>
      <c r="AD34" s="193"/>
      <c r="AE34" s="356" t="str">
        <f>G36</f>
        <v>Parochie Sint-PieterSint-Pieters-Leeuw</v>
      </c>
      <c r="AF34" s="356"/>
      <c r="AG34" s="356"/>
      <c r="AH34" s="356"/>
      <c r="AI34" s="197"/>
      <c r="AJ34" s="197"/>
      <c r="AM34" s="9"/>
      <c r="AN34" s="31">
        <f>C24</f>
        <v>41672</v>
      </c>
      <c r="AO34" s="17"/>
      <c r="AP34" s="6" t="str">
        <f>G24</f>
        <v>Fonds pastorale werkers</v>
      </c>
      <c r="AQ34" s="377" t="str">
        <f>IF(ISBLANK($G$24)," ",$G$24)</f>
        <v>Fonds pastorale werkers</v>
      </c>
      <c r="AR34" s="377"/>
      <c r="AS34" s="6"/>
      <c r="AT34" s="22">
        <f>D24</f>
        <v>33</v>
      </c>
      <c r="AU34" s="159"/>
      <c r="AV34" s="25"/>
      <c r="AW34" s="14"/>
      <c r="AY34" s="108"/>
      <c r="AZ34" s="167" t="s">
        <v>84</v>
      </c>
      <c r="BA34" s="180">
        <f>SUM(BA27:BA33)</f>
        <v>1802</v>
      </c>
      <c r="BB34" s="181">
        <f>SUM(BB27:BB33)</f>
        <v>1802</v>
      </c>
    </row>
    <row r="35" spans="1:54" x14ac:dyDescent="0.2">
      <c r="A35" s="188" t="s">
        <v>62</v>
      </c>
      <c r="B35" s="189"/>
      <c r="C35" s="189"/>
      <c r="D35" s="190"/>
      <c r="E35" s="190"/>
      <c r="F35" s="240"/>
      <c r="G35" s="190"/>
      <c r="H35" s="190"/>
      <c r="I35" s="190"/>
      <c r="J35" s="190"/>
      <c r="K35" s="191"/>
      <c r="L35" s="37"/>
      <c r="M35" s="37"/>
      <c r="N35" s="37"/>
      <c r="O35" s="11"/>
      <c r="P35" s="11"/>
      <c r="Q35" s="37"/>
      <c r="R35" s="37"/>
      <c r="S35" s="37"/>
      <c r="T35" s="37"/>
      <c r="U35" s="37"/>
      <c r="V35" s="37"/>
      <c r="W35" s="37"/>
      <c r="X35" s="37"/>
      <c r="AB35" s="194"/>
      <c r="AC35" s="187" t="s">
        <v>66</v>
      </c>
      <c r="AD35" s="193"/>
      <c r="AE35" s="343" t="str">
        <f>G37</f>
        <v>Rudy van Lint</v>
      </c>
      <c r="AF35" s="343"/>
      <c r="AG35" s="343"/>
      <c r="AH35" s="343"/>
      <c r="AI35" s="198"/>
      <c r="AJ35" s="198"/>
      <c r="AM35" s="9"/>
      <c r="AN35" s="32">
        <f>C25</f>
        <v>0</v>
      </c>
      <c r="AO35" s="17"/>
      <c r="AP35" s="6">
        <f>G25</f>
        <v>0</v>
      </c>
      <c r="AQ35" s="370" t="str">
        <f>IF(ISBLANK($G$25)," ",$G$25)</f>
        <v xml:space="preserve"> </v>
      </c>
      <c r="AR35" s="370"/>
      <c r="AS35" s="6"/>
      <c r="AT35" s="23">
        <f>D25</f>
        <v>0</v>
      </c>
      <c r="AU35" s="159"/>
      <c r="AV35" s="29"/>
      <c r="AW35" s="14"/>
      <c r="AY35" s="166">
        <v>489240</v>
      </c>
      <c r="AZ35" s="163" t="s">
        <v>96</v>
      </c>
      <c r="BA35" s="178">
        <f>BB19</f>
        <v>442.3</v>
      </c>
      <c r="BB35" s="179"/>
    </row>
    <row r="36" spans="1:54" ht="13.5" thickBot="1" x14ac:dyDescent="0.25">
      <c r="A36" s="192"/>
      <c r="B36" s="187"/>
      <c r="C36" s="187" t="s">
        <v>65</v>
      </c>
      <c r="D36" s="193"/>
      <c r="E36" s="239"/>
      <c r="F36" s="241"/>
      <c r="G36" s="356" t="s">
        <v>101</v>
      </c>
      <c r="H36" s="356"/>
      <c r="I36" s="356"/>
      <c r="J36" s="356"/>
      <c r="K36" s="197"/>
      <c r="L36" s="37"/>
      <c r="M36" s="37"/>
      <c r="N36" s="37"/>
      <c r="O36" s="37"/>
      <c r="P36" s="37"/>
      <c r="Q36" s="37"/>
      <c r="R36" s="37"/>
      <c r="S36" s="37"/>
      <c r="T36" s="37"/>
      <c r="U36" s="37"/>
      <c r="V36" s="37"/>
      <c r="W36" s="37"/>
      <c r="X36" s="37"/>
      <c r="AB36" s="192"/>
      <c r="AC36" s="187" t="s">
        <v>63</v>
      </c>
      <c r="AD36" s="193"/>
      <c r="AE36" s="356" t="str">
        <f>G38</f>
        <v>BE56 1234 5678 9012</v>
      </c>
      <c r="AF36" s="338"/>
      <c r="AG36" s="338"/>
      <c r="AH36" s="338"/>
      <c r="AI36" s="198"/>
      <c r="AJ36" s="198"/>
      <c r="AM36" s="9"/>
      <c r="AN36" s="32" t="str">
        <f>IF(ISBLANK($C$25)," ",$C$25)</f>
        <v xml:space="preserve"> </v>
      </c>
      <c r="AO36" s="17"/>
      <c r="AP36" s="6"/>
      <c r="AQ36" s="370" t="str">
        <f>IF(ISBLANK($G$25)," ",$G$25)</f>
        <v xml:space="preserve"> </v>
      </c>
      <c r="AR36" s="370"/>
      <c r="AS36" s="6"/>
      <c r="AT36" s="23">
        <f>SUM(AT34:AT35)</f>
        <v>33</v>
      </c>
      <c r="AU36" s="159">
        <f>AD26</f>
        <v>0.9</v>
      </c>
      <c r="AV36" s="29">
        <f>AT36*AU36</f>
        <v>29.7</v>
      </c>
      <c r="AW36" s="14"/>
      <c r="AY36" s="302">
        <v>746060</v>
      </c>
      <c r="AZ36" s="303" t="s">
        <v>203</v>
      </c>
      <c r="BA36" s="304" t="s">
        <v>42</v>
      </c>
      <c r="BB36" s="305">
        <f>BB19</f>
        <v>442.3</v>
      </c>
    </row>
    <row r="37" spans="1:54" ht="13.5" thickBot="1" x14ac:dyDescent="0.25">
      <c r="A37" s="194"/>
      <c r="B37" s="195"/>
      <c r="C37" s="187" t="s">
        <v>66</v>
      </c>
      <c r="D37" s="193"/>
      <c r="E37" s="193"/>
      <c r="F37" s="241"/>
      <c r="G37" s="343" t="s">
        <v>90</v>
      </c>
      <c r="H37" s="343"/>
      <c r="I37" s="343"/>
      <c r="J37" s="343"/>
      <c r="K37" s="198"/>
      <c r="L37" s="37"/>
      <c r="M37" s="37"/>
      <c r="N37" s="37"/>
      <c r="O37" s="11"/>
      <c r="P37" s="11"/>
      <c r="Q37" s="37"/>
      <c r="R37" s="37"/>
      <c r="S37" s="37"/>
      <c r="T37" s="37"/>
      <c r="U37" s="37"/>
      <c r="V37" s="37"/>
      <c r="W37" s="37"/>
      <c r="X37" s="37"/>
      <c r="AB37" s="192"/>
      <c r="AC37" s="187" t="s">
        <v>64</v>
      </c>
      <c r="AD37" s="193"/>
      <c r="AE37" s="356" t="str">
        <f>G39</f>
        <v>KREDBEBB</v>
      </c>
      <c r="AF37" s="356"/>
      <c r="AG37" s="356"/>
      <c r="AH37" s="356"/>
      <c r="AI37" s="198"/>
      <c r="AJ37" s="198"/>
      <c r="AM37" s="57"/>
      <c r="AN37" s="58"/>
      <c r="AO37" s="58"/>
      <c r="AP37" s="58"/>
      <c r="AQ37" s="58"/>
      <c r="AR37" s="58"/>
      <c r="AS37" s="58"/>
      <c r="AT37" s="58"/>
      <c r="AU37" s="58"/>
      <c r="AV37" s="30">
        <f>SUM(AV13:AV36)</f>
        <v>668.7</v>
      </c>
      <c r="AW37" s="16"/>
      <c r="BA37"/>
      <c r="BB37"/>
    </row>
    <row r="38" spans="1:54" x14ac:dyDescent="0.2">
      <c r="A38" s="192"/>
      <c r="B38" s="187"/>
      <c r="C38" s="187" t="s">
        <v>63</v>
      </c>
      <c r="D38" s="193"/>
      <c r="E38" s="193"/>
      <c r="F38" s="241"/>
      <c r="G38" s="356" t="s">
        <v>91</v>
      </c>
      <c r="H38" s="338"/>
      <c r="I38" s="338"/>
      <c r="J38" s="338"/>
      <c r="K38" s="198"/>
      <c r="L38" s="37"/>
      <c r="M38" s="37"/>
      <c r="N38" s="37"/>
      <c r="O38" s="11"/>
      <c r="P38" s="11"/>
      <c r="Q38" s="37"/>
      <c r="R38" s="37"/>
      <c r="S38" s="37"/>
      <c r="T38" s="37"/>
      <c r="U38" s="37"/>
      <c r="V38" s="37"/>
      <c r="W38" s="37"/>
      <c r="X38" s="37"/>
      <c r="AB38" s="192"/>
      <c r="AC38" s="187" t="str">
        <f>C40</f>
        <v>VPW afdeling</v>
      </c>
      <c r="AD38" s="193"/>
      <c r="AE38" s="353" t="str">
        <f>G40</f>
        <v>1521 St. Pieter Leeuws</v>
      </c>
      <c r="AF38" s="353"/>
      <c r="AG38" s="353"/>
      <c r="AH38" s="353"/>
      <c r="AI38" s="198"/>
      <c r="AJ38" s="198"/>
      <c r="BA38"/>
      <c r="BB38"/>
    </row>
    <row r="39" spans="1:54" ht="13.5" thickBot="1" x14ac:dyDescent="0.25">
      <c r="A39" s="192"/>
      <c r="B39" s="187"/>
      <c r="C39" s="187" t="s">
        <v>64</v>
      </c>
      <c r="D39" s="193"/>
      <c r="E39" s="193"/>
      <c r="F39" s="241"/>
      <c r="G39" s="356" t="s">
        <v>92</v>
      </c>
      <c r="H39" s="356"/>
      <c r="I39" s="356"/>
      <c r="J39" s="356"/>
      <c r="K39" s="198"/>
      <c r="L39" s="37"/>
      <c r="M39" s="37"/>
      <c r="N39" s="37"/>
      <c r="O39" s="11"/>
      <c r="P39" s="11"/>
      <c r="Q39" s="37"/>
      <c r="R39" s="37"/>
      <c r="S39" s="37"/>
      <c r="T39" s="37"/>
      <c r="U39" s="37"/>
      <c r="V39" s="37"/>
      <c r="W39" s="37"/>
      <c r="X39" s="37"/>
      <c r="AB39" s="199"/>
      <c r="AC39" s="196"/>
      <c r="AD39" s="196"/>
      <c r="AE39" s="196"/>
      <c r="AF39" s="196"/>
      <c r="AG39" s="200"/>
      <c r="AH39" s="200"/>
      <c r="AI39" s="201"/>
      <c r="AJ39" s="201"/>
      <c r="BA39"/>
      <c r="BB39"/>
    </row>
    <row r="40" spans="1:54" x14ac:dyDescent="0.2">
      <c r="A40" s="192"/>
      <c r="B40" s="187"/>
      <c r="C40" s="187" t="s">
        <v>71</v>
      </c>
      <c r="D40" s="193"/>
      <c r="E40" s="193"/>
      <c r="F40" s="241"/>
      <c r="G40" s="379" t="s">
        <v>215</v>
      </c>
      <c r="H40" s="353"/>
      <c r="I40" s="353"/>
      <c r="J40" s="353"/>
      <c r="K40" s="198"/>
      <c r="L40" s="37"/>
      <c r="M40" s="37"/>
      <c r="N40" s="37"/>
      <c r="O40" s="11"/>
      <c r="P40" s="11"/>
      <c r="Q40" s="37"/>
      <c r="R40" s="37"/>
      <c r="S40" s="37"/>
      <c r="T40" s="37"/>
      <c r="U40" s="37"/>
      <c r="V40" s="37"/>
      <c r="W40" s="37"/>
      <c r="X40" s="37"/>
      <c r="BA40"/>
      <c r="BB40"/>
    </row>
    <row r="41" spans="1:54" ht="13.5" thickBot="1" x14ac:dyDescent="0.25">
      <c r="A41" s="199"/>
      <c r="B41" s="196"/>
      <c r="C41" s="196"/>
      <c r="D41" s="196"/>
      <c r="E41" s="196"/>
      <c r="F41" s="242"/>
      <c r="G41" s="196"/>
      <c r="H41" s="196"/>
      <c r="I41" s="200"/>
      <c r="J41" s="200"/>
      <c r="K41" s="201"/>
      <c r="L41" s="37"/>
      <c r="M41" s="37"/>
      <c r="N41" s="37"/>
      <c r="O41" s="11"/>
      <c r="P41" s="11"/>
      <c r="Q41" s="37"/>
      <c r="R41" s="37"/>
      <c r="S41" s="37"/>
      <c r="T41" s="37"/>
      <c r="U41" s="357"/>
      <c r="V41" s="355"/>
      <c r="W41" s="355"/>
      <c r="X41" s="355"/>
      <c r="Y41" s="355"/>
      <c r="BA41"/>
      <c r="BB41"/>
    </row>
    <row r="42" spans="1:54" ht="12.75" customHeight="1" x14ac:dyDescent="0.2">
      <c r="A42" s="37"/>
      <c r="B42" s="37"/>
      <c r="C42" s="37"/>
      <c r="D42" s="37"/>
      <c r="E42" s="37"/>
      <c r="F42" s="37"/>
      <c r="G42" s="37"/>
      <c r="H42" s="37"/>
      <c r="I42" s="37"/>
      <c r="J42" s="37"/>
      <c r="K42" s="37"/>
      <c r="L42" s="37"/>
      <c r="M42" s="37"/>
      <c r="N42" s="37"/>
      <c r="O42" s="11"/>
      <c r="P42" s="11"/>
      <c r="Q42" s="37"/>
      <c r="R42" s="37"/>
      <c r="S42" s="37"/>
      <c r="T42" s="37"/>
      <c r="U42" s="37"/>
      <c r="V42" s="37"/>
      <c r="W42" s="37"/>
      <c r="X42" s="37"/>
      <c r="BA42"/>
      <c r="BB42"/>
    </row>
    <row r="43" spans="1:54" x14ac:dyDescent="0.2">
      <c r="A43" s="37"/>
      <c r="B43" s="37"/>
      <c r="C43" s="37"/>
      <c r="D43" s="37"/>
      <c r="E43" s="37"/>
      <c r="F43" s="37"/>
      <c r="G43" s="37"/>
      <c r="H43" s="37"/>
      <c r="I43" s="39"/>
      <c r="J43" s="39"/>
      <c r="K43" s="37"/>
      <c r="L43" s="37"/>
      <c r="M43" s="37"/>
      <c r="N43" s="37"/>
      <c r="O43" s="11"/>
      <c r="P43" s="11"/>
      <c r="Q43" s="37"/>
      <c r="R43" s="37"/>
      <c r="S43" s="37"/>
      <c r="T43" s="37"/>
      <c r="U43" s="37"/>
      <c r="V43" s="37"/>
      <c r="W43" s="37"/>
      <c r="X43" s="37"/>
      <c r="BA43"/>
      <c r="BB43"/>
    </row>
    <row r="44" spans="1:54" x14ac:dyDescent="0.2">
      <c r="A44" s="37"/>
      <c r="B44" s="37"/>
      <c r="C44" s="37"/>
      <c r="D44" s="37"/>
      <c r="E44" s="37"/>
      <c r="F44" s="37"/>
      <c r="G44" s="37"/>
      <c r="H44" s="37"/>
      <c r="I44" s="37"/>
      <c r="J44" s="37"/>
      <c r="K44" s="37"/>
      <c r="L44" s="37"/>
      <c r="M44" s="37"/>
      <c r="N44" s="37"/>
      <c r="O44" s="11"/>
      <c r="P44" s="11"/>
      <c r="Q44" s="37"/>
      <c r="R44" s="37"/>
      <c r="S44" s="37"/>
      <c r="T44" s="37"/>
      <c r="U44" s="37"/>
      <c r="V44" s="37"/>
      <c r="W44" s="37"/>
      <c r="X44" s="37"/>
      <c r="BA44"/>
      <c r="BB44"/>
    </row>
    <row r="45" spans="1:54" x14ac:dyDescent="0.2">
      <c r="A45" s="37"/>
      <c r="B45" s="37"/>
      <c r="C45" s="37"/>
      <c r="D45" s="37"/>
      <c r="E45" s="37"/>
      <c r="F45" s="37"/>
      <c r="G45" s="37"/>
      <c r="H45" s="37"/>
      <c r="I45" s="38"/>
      <c r="J45" s="38"/>
      <c r="K45" s="37"/>
      <c r="L45" s="37"/>
      <c r="M45" s="37"/>
      <c r="N45" s="37"/>
      <c r="O45" s="11"/>
      <c r="P45" s="11"/>
      <c r="Q45" s="37"/>
      <c r="R45" s="37"/>
      <c r="S45" s="37"/>
      <c r="T45" s="37"/>
      <c r="U45" s="37"/>
      <c r="V45" s="37"/>
      <c r="W45" s="37"/>
      <c r="X45" s="37"/>
      <c r="BA45"/>
      <c r="BB45"/>
    </row>
    <row r="46" spans="1:54" x14ac:dyDescent="0.2">
      <c r="A46" s="37"/>
      <c r="B46" s="37"/>
      <c r="C46" s="40"/>
      <c r="D46" s="40"/>
      <c r="E46" s="37"/>
      <c r="F46" s="37"/>
      <c r="G46" s="40"/>
      <c r="H46" s="40"/>
      <c r="I46" s="38"/>
      <c r="J46" s="38"/>
      <c r="K46" s="37"/>
      <c r="L46" s="37"/>
      <c r="M46" s="37"/>
      <c r="N46" s="37"/>
      <c r="O46" s="11"/>
      <c r="P46" s="11"/>
      <c r="Q46" s="37"/>
      <c r="R46" s="37"/>
      <c r="S46" s="37"/>
      <c r="T46" s="37"/>
      <c r="U46" s="37"/>
      <c r="V46" s="37"/>
      <c r="W46" s="37"/>
      <c r="X46" s="37"/>
    </row>
    <row r="47" spans="1:54" x14ac:dyDescent="0.2">
      <c r="A47" s="37"/>
      <c r="B47" s="37"/>
      <c r="C47" s="37"/>
      <c r="D47" s="37"/>
      <c r="E47" s="37"/>
      <c r="F47" s="37"/>
      <c r="G47" s="37"/>
      <c r="H47" s="37"/>
      <c r="I47" s="38"/>
      <c r="J47" s="38"/>
      <c r="K47" s="37"/>
      <c r="L47" s="37"/>
      <c r="M47" s="37"/>
      <c r="N47" s="37"/>
      <c r="O47" s="37"/>
      <c r="P47" s="37"/>
      <c r="Q47" s="37"/>
      <c r="R47" s="37"/>
      <c r="S47" s="37"/>
      <c r="T47" s="37"/>
      <c r="U47" s="37"/>
      <c r="V47" s="37"/>
      <c r="W47" s="37"/>
      <c r="X47" s="37"/>
    </row>
    <row r="48" spans="1:54" x14ac:dyDescent="0.2">
      <c r="A48" s="37"/>
      <c r="B48" s="37"/>
      <c r="C48" s="37"/>
      <c r="D48" s="37"/>
      <c r="E48" s="37"/>
      <c r="F48" s="37"/>
      <c r="G48" s="37"/>
      <c r="H48" s="37"/>
      <c r="I48" s="37"/>
      <c r="J48" s="362"/>
      <c r="K48" s="362"/>
      <c r="L48" s="362"/>
      <c r="M48" s="362"/>
      <c r="N48" s="362"/>
      <c r="O48" s="37"/>
      <c r="P48" s="37"/>
      <c r="Q48" s="37"/>
      <c r="R48" s="37"/>
      <c r="S48" s="37"/>
      <c r="T48" s="37"/>
      <c r="U48" s="37"/>
      <c r="V48" s="37"/>
      <c r="W48" s="37"/>
      <c r="X48" s="37"/>
    </row>
    <row r="49" spans="1:24" x14ac:dyDescent="0.2">
      <c r="A49" s="37"/>
      <c r="B49" s="37"/>
      <c r="C49" s="37"/>
      <c r="D49" s="37"/>
      <c r="E49" s="37"/>
      <c r="F49" s="37"/>
      <c r="G49" s="37"/>
      <c r="H49" s="37"/>
      <c r="I49" s="37"/>
      <c r="J49" s="358"/>
      <c r="K49" s="358"/>
      <c r="L49" s="358"/>
      <c r="M49" s="358"/>
      <c r="N49" s="358"/>
      <c r="O49" s="37"/>
      <c r="P49" s="37"/>
      <c r="Q49" s="37"/>
      <c r="R49" s="37"/>
      <c r="S49" s="37"/>
      <c r="T49" s="37"/>
      <c r="U49" s="37"/>
      <c r="V49" s="37"/>
      <c r="W49" s="37"/>
      <c r="X49" s="37"/>
    </row>
    <row r="50" spans="1:24" x14ac:dyDescent="0.2">
      <c r="A50" s="37"/>
      <c r="B50" s="37"/>
      <c r="C50" s="37"/>
      <c r="D50" s="37"/>
      <c r="E50" s="37"/>
      <c r="F50" s="37"/>
      <c r="G50" s="37"/>
      <c r="H50" s="37"/>
      <c r="I50" s="37"/>
      <c r="J50" s="358"/>
      <c r="K50" s="358"/>
      <c r="L50" s="358"/>
      <c r="M50" s="358"/>
      <c r="N50" s="358"/>
      <c r="O50" s="37"/>
      <c r="P50" s="37"/>
      <c r="Q50" s="37"/>
      <c r="R50" s="37"/>
      <c r="S50" s="37"/>
      <c r="T50" s="37"/>
      <c r="U50" s="37"/>
      <c r="V50" s="37"/>
      <c r="W50" s="37"/>
      <c r="X50" s="37"/>
    </row>
  </sheetData>
  <autoFilter ref="AY26:BB35"/>
  <mergeCells count="58">
    <mergeCell ref="U41:Y41"/>
    <mergeCell ref="J48:N48"/>
    <mergeCell ref="J49:N49"/>
    <mergeCell ref="J50:N50"/>
    <mergeCell ref="G37:J37"/>
    <mergeCell ref="AE37:AH37"/>
    <mergeCell ref="G38:J38"/>
    <mergeCell ref="AE38:AH38"/>
    <mergeCell ref="G39:J39"/>
    <mergeCell ref="G40:J40"/>
    <mergeCell ref="G36:J36"/>
    <mergeCell ref="AE36:AH36"/>
    <mergeCell ref="AQ36:AR36"/>
    <mergeCell ref="D29:E29"/>
    <mergeCell ref="G29:J29"/>
    <mergeCell ref="P29:Q29"/>
    <mergeCell ref="S29:U29"/>
    <mergeCell ref="D30:E30"/>
    <mergeCell ref="G30:J30"/>
    <mergeCell ref="P30:U30"/>
    <mergeCell ref="U33:Y33"/>
    <mergeCell ref="AE34:AH34"/>
    <mergeCell ref="AQ34:AR34"/>
    <mergeCell ref="AE35:AH35"/>
    <mergeCell ref="AQ35:AR35"/>
    <mergeCell ref="C27:J27"/>
    <mergeCell ref="P27:Q27"/>
    <mergeCell ref="S27:U27"/>
    <mergeCell ref="G28:J28"/>
    <mergeCell ref="P28:Q28"/>
    <mergeCell ref="S28:U28"/>
    <mergeCell ref="D25:E25"/>
    <mergeCell ref="G25:J25"/>
    <mergeCell ref="P25:Q25"/>
    <mergeCell ref="S25:U25"/>
    <mergeCell ref="G26:J26"/>
    <mergeCell ref="P26:Q26"/>
    <mergeCell ref="S26:U26"/>
    <mergeCell ref="D23:E23"/>
    <mergeCell ref="G23:J23"/>
    <mergeCell ref="P23:Q23"/>
    <mergeCell ref="S23:U23"/>
    <mergeCell ref="D24:E24"/>
    <mergeCell ref="G24:J24"/>
    <mergeCell ref="P24:U24"/>
    <mergeCell ref="B6:B12"/>
    <mergeCell ref="AV6:AW6"/>
    <mergeCell ref="B13:E13"/>
    <mergeCell ref="B14:B19"/>
    <mergeCell ref="C21:J21"/>
    <mergeCell ref="P21:V21"/>
    <mergeCell ref="H2:K2"/>
    <mergeCell ref="AI2:AI3"/>
    <mergeCell ref="AJ2:AJ3"/>
    <mergeCell ref="T3:V4"/>
    <mergeCell ref="C4:D4"/>
    <mergeCell ref="H4:J4"/>
    <mergeCell ref="N4:P4"/>
  </mergeCells>
  <pageMargins left="0.75" right="0.52" top="1.23" bottom="0.48" header="0.5" footer="0.5"/>
  <pageSetup paperSize="9" scale="90" fitToWidth="0" fitToHeight="0" orientation="landscape" horizontalDpi="300" verticalDpi="300" r:id="rId1"/>
  <headerFooter alignWithMargins="0">
    <oddHeader>&amp;L&amp;"Arial,Vet"&amp;12Parochie Voorbeeld
Heilige Geeststraat 17
1800 Vilvoorde&amp;R&amp;"Arial,Vet"&amp;12&amp;A</oddHeader>
  </headerFooter>
  <colBreaks count="2" manualBreakCount="2">
    <brk id="25" max="39" man="1"/>
    <brk id="49" max="39" man="1"/>
  </colBreaks>
  <drawing r:id="rId2"/>
  <legacy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2.75" x14ac:dyDescent="0.2"/>
  <sheetData/>
  <phoneticPr fontId="16" type="noConversion"/>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4</vt:i4>
      </vt:variant>
      <vt:variant>
        <vt:lpstr>Benoemde bereiken</vt:lpstr>
      </vt:variant>
      <vt:variant>
        <vt:i4>6</vt:i4>
      </vt:variant>
    </vt:vector>
  </HeadingPairs>
  <TitlesOfParts>
    <vt:vector size="10" baseType="lpstr">
      <vt:lpstr>Legende</vt:lpstr>
      <vt:lpstr>Model</vt:lpstr>
      <vt:lpstr>Voorbeeld</vt:lpstr>
      <vt:lpstr>Blad2</vt:lpstr>
      <vt:lpstr>Model!Aantal_Begrafenissen</vt:lpstr>
      <vt:lpstr>Voorbeeld!Aantal_Begrafenissen</vt:lpstr>
      <vt:lpstr>Model!Aantal_Huwelijken</vt:lpstr>
      <vt:lpstr>Voorbeeld!Aantal_Huwelijken</vt:lpstr>
      <vt:lpstr>Model!Afdrukbereik</vt:lpstr>
      <vt:lpstr>Voorbeeld!Afdrukbereik</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Werner Van Laer</dc:creator>
  <cp:lastModifiedBy>Jeroen Moens</cp:lastModifiedBy>
  <cp:lastPrinted>2014-02-13T08:04:30Z</cp:lastPrinted>
  <dcterms:created xsi:type="dcterms:W3CDTF">1999-12-06T17:35:31Z</dcterms:created>
  <dcterms:modified xsi:type="dcterms:W3CDTF">2016-01-06T11:26:17Z</dcterms:modified>
</cp:coreProperties>
</file>